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ember\Downloads\"/>
    </mc:Choice>
  </mc:AlternateContent>
  <xr:revisionPtr revIDLastSave="0" documentId="8_{3F497BF1-D2DD-4B1C-8E6D-D1A71ABF3883}" xr6:coauthVersionLast="47" xr6:coauthVersionMax="47" xr10:uidLastSave="{00000000-0000-0000-0000-000000000000}"/>
  <bookViews>
    <workbookView xWindow="28680" yWindow="-1620" windowWidth="29040" windowHeight="16440" xr2:uid="{9BE4A0ED-B0ED-4E46-8AC6-45C0B769A7DD}"/>
  </bookViews>
  <sheets>
    <sheet name="Tips" sheetId="16" r:id="rId1"/>
    <sheet name="Sample" sheetId="1" r:id="rId2"/>
    <sheet name="Jan 2024 " sheetId="2" r:id="rId3"/>
    <sheet name="Feb 2024" sheetId="4" r:id="rId4"/>
    <sheet name="Mar 2024" sheetId="7" r:id="rId5"/>
    <sheet name="April 2024" sheetId="6" r:id="rId6"/>
    <sheet name="May 2024" sheetId="5" r:id="rId7"/>
    <sheet name="June 2024" sheetId="8" r:id="rId8"/>
    <sheet name="July 2024" sheetId="9" r:id="rId9"/>
    <sheet name="Aug 2024" sheetId="10" r:id="rId10"/>
    <sheet name="Sept 2024" sheetId="11" r:id="rId11"/>
    <sheet name="Oct 2024" sheetId="12" r:id="rId12"/>
    <sheet name="Nov 2024" sheetId="13" r:id="rId13"/>
    <sheet name="Dec 2024" sheetId="14" r:id="rId14"/>
  </sheets>
  <definedNames>
    <definedName name="_xlnm.Print_Area" localSheetId="0">Tips!$A$1:$B$38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7" i="14" l="1"/>
  <c r="M67" i="14"/>
  <c r="N66" i="14"/>
  <c r="M66" i="14"/>
  <c r="N65" i="14"/>
  <c r="M65" i="14"/>
  <c r="N64" i="14"/>
  <c r="M64" i="14"/>
  <c r="N63" i="14"/>
  <c r="M63" i="14"/>
  <c r="N62" i="14"/>
  <c r="N68" i="14" s="1"/>
  <c r="M62" i="14"/>
  <c r="M68" i="14" s="1"/>
  <c r="M69" i="14" s="1"/>
  <c r="N55" i="14"/>
  <c r="M55" i="14"/>
  <c r="N54" i="14"/>
  <c r="M54" i="14"/>
  <c r="N53" i="14"/>
  <c r="M53" i="14"/>
  <c r="N52" i="14"/>
  <c r="M52" i="14"/>
  <c r="N51" i="14"/>
  <c r="M51" i="14"/>
  <c r="N50" i="14"/>
  <c r="M50" i="14"/>
  <c r="N49" i="14"/>
  <c r="M49" i="14"/>
  <c r="N48" i="14"/>
  <c r="M48" i="14"/>
  <c r="N47" i="14"/>
  <c r="N58" i="14" s="1"/>
  <c r="M47" i="14"/>
  <c r="M58" i="14" s="1"/>
  <c r="N37" i="14"/>
  <c r="M37" i="14"/>
  <c r="N36" i="14"/>
  <c r="M36" i="14"/>
  <c r="N35" i="14"/>
  <c r="M35" i="14"/>
  <c r="N34" i="14"/>
  <c r="M34" i="14"/>
  <c r="N33" i="14"/>
  <c r="M33" i="14"/>
  <c r="N32" i="14"/>
  <c r="M32" i="14"/>
  <c r="N31" i="14"/>
  <c r="M31" i="14"/>
  <c r="N30" i="14"/>
  <c r="M30" i="14"/>
  <c r="N29" i="14"/>
  <c r="M29" i="14"/>
  <c r="N28" i="14"/>
  <c r="M28" i="14"/>
  <c r="N27" i="14"/>
  <c r="M27" i="14"/>
  <c r="N26" i="14"/>
  <c r="M26" i="14"/>
  <c r="N25" i="14"/>
  <c r="M25" i="14"/>
  <c r="N24" i="14"/>
  <c r="M24" i="14"/>
  <c r="N23" i="14"/>
  <c r="M23" i="14"/>
  <c r="N22" i="14"/>
  <c r="M22"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7" i="14"/>
  <c r="M7" i="14"/>
  <c r="N6" i="14"/>
  <c r="M6" i="14"/>
  <c r="N5" i="14"/>
  <c r="M5" i="14"/>
  <c r="N4" i="14"/>
  <c r="M4" i="14"/>
  <c r="N3" i="14"/>
  <c r="M3" i="14"/>
  <c r="N2" i="14"/>
  <c r="N38" i="14" s="1"/>
  <c r="M2" i="14"/>
  <c r="M38" i="14" s="1"/>
  <c r="N67" i="13"/>
  <c r="M67" i="13"/>
  <c r="N66" i="13"/>
  <c r="M66" i="13"/>
  <c r="N65" i="13"/>
  <c r="M65" i="13"/>
  <c r="N64" i="13"/>
  <c r="M64" i="13"/>
  <c r="N63" i="13"/>
  <c r="M63" i="13"/>
  <c r="N62" i="13"/>
  <c r="N68" i="13" s="1"/>
  <c r="M62" i="13"/>
  <c r="M68" i="13" s="1"/>
  <c r="M69" i="13" s="1"/>
  <c r="N55" i="13"/>
  <c r="M55" i="13"/>
  <c r="N54" i="13"/>
  <c r="M54" i="13"/>
  <c r="N53" i="13"/>
  <c r="M53" i="13"/>
  <c r="N52" i="13"/>
  <c r="M52" i="13"/>
  <c r="N51" i="13"/>
  <c r="M51" i="13"/>
  <c r="N50" i="13"/>
  <c r="M50" i="13"/>
  <c r="N49" i="13"/>
  <c r="M49" i="13"/>
  <c r="N48" i="13"/>
  <c r="M48" i="13"/>
  <c r="N47" i="13"/>
  <c r="N58" i="13" s="1"/>
  <c r="M47" i="13"/>
  <c r="M58" i="13" s="1"/>
  <c r="N38" i="13"/>
  <c r="M38" i="13"/>
  <c r="M39" i="13" s="1"/>
  <c r="N37" i="13"/>
  <c r="M37" i="13"/>
  <c r="N36" i="13"/>
  <c r="M36" i="13"/>
  <c r="N35" i="13"/>
  <c r="M35" i="13"/>
  <c r="N34" i="13"/>
  <c r="M34" i="13"/>
  <c r="N33" i="13"/>
  <c r="M33" i="13"/>
  <c r="N32" i="13"/>
  <c r="M32" i="13"/>
  <c r="N31" i="13"/>
  <c r="M31" i="13"/>
  <c r="N30" i="13"/>
  <c r="M30" i="13"/>
  <c r="N29" i="13"/>
  <c r="M29" i="13"/>
  <c r="N28" i="13"/>
  <c r="M28" i="13"/>
  <c r="N27" i="13"/>
  <c r="M27" i="13"/>
  <c r="N26" i="13"/>
  <c r="M26" i="13"/>
  <c r="N25" i="13"/>
  <c r="M25" i="13"/>
  <c r="N24" i="13"/>
  <c r="M24" i="13"/>
  <c r="N23" i="13"/>
  <c r="M23" i="13"/>
  <c r="N22" i="13"/>
  <c r="M22" i="13"/>
  <c r="N21" i="13"/>
  <c r="M21" i="13"/>
  <c r="N20" i="13"/>
  <c r="M20" i="13"/>
  <c r="N19" i="13"/>
  <c r="M19" i="13"/>
  <c r="N18" i="13"/>
  <c r="M18" i="13"/>
  <c r="N17" i="13"/>
  <c r="M17" i="13"/>
  <c r="N16" i="13"/>
  <c r="M16" i="13"/>
  <c r="N15" i="13"/>
  <c r="M15" i="13"/>
  <c r="N14" i="13"/>
  <c r="M14" i="13"/>
  <c r="N13" i="13"/>
  <c r="M13" i="13"/>
  <c r="N12" i="13"/>
  <c r="M12" i="13"/>
  <c r="N11" i="13"/>
  <c r="M11" i="13"/>
  <c r="N10" i="13"/>
  <c r="M10" i="13"/>
  <c r="N9" i="13"/>
  <c r="M9" i="13"/>
  <c r="N8" i="13"/>
  <c r="M8" i="13"/>
  <c r="N7" i="13"/>
  <c r="M7" i="13"/>
  <c r="N6" i="13"/>
  <c r="M6" i="13"/>
  <c r="N5" i="13"/>
  <c r="M5" i="13"/>
  <c r="N4" i="13"/>
  <c r="M4" i="13"/>
  <c r="N3" i="13"/>
  <c r="M3" i="13"/>
  <c r="N2" i="13"/>
  <c r="M2" i="13"/>
  <c r="N67" i="12"/>
  <c r="M67" i="12"/>
  <c r="N66" i="12"/>
  <c r="M66" i="12"/>
  <c r="N65" i="12"/>
  <c r="M65" i="12"/>
  <c r="N64" i="12"/>
  <c r="M64" i="12"/>
  <c r="N63" i="12"/>
  <c r="M63" i="12"/>
  <c r="N62" i="12"/>
  <c r="N68" i="12" s="1"/>
  <c r="M62" i="12"/>
  <c r="M68" i="12" s="1"/>
  <c r="M69" i="12" s="1"/>
  <c r="N55" i="12"/>
  <c r="M55" i="12"/>
  <c r="N54" i="12"/>
  <c r="M54" i="12"/>
  <c r="N53" i="12"/>
  <c r="M53" i="12"/>
  <c r="N52" i="12"/>
  <c r="M52" i="12"/>
  <c r="N51" i="12"/>
  <c r="M51" i="12"/>
  <c r="N50" i="12"/>
  <c r="M50" i="12"/>
  <c r="N49" i="12"/>
  <c r="M49" i="12"/>
  <c r="N48" i="12"/>
  <c r="M48" i="12"/>
  <c r="N47" i="12"/>
  <c r="N58" i="12" s="1"/>
  <c r="M47" i="12"/>
  <c r="M58" i="12" s="1"/>
  <c r="M59" i="12" s="1"/>
  <c r="N37" i="12"/>
  <c r="M37" i="12"/>
  <c r="N36" i="12"/>
  <c r="M36" i="12"/>
  <c r="N35" i="12"/>
  <c r="M35" i="12"/>
  <c r="N34" i="12"/>
  <c r="M34" i="12"/>
  <c r="N33" i="12"/>
  <c r="M33" i="12"/>
  <c r="N32" i="12"/>
  <c r="M32" i="12"/>
  <c r="N31" i="12"/>
  <c r="M31" i="12"/>
  <c r="N30" i="12"/>
  <c r="M30" i="12"/>
  <c r="N29" i="12"/>
  <c r="M29" i="12"/>
  <c r="N28" i="12"/>
  <c r="M28" i="12"/>
  <c r="N27" i="12"/>
  <c r="M27"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3" i="12"/>
  <c r="M3" i="12"/>
  <c r="N2" i="12"/>
  <c r="N38" i="12" s="1"/>
  <c r="M2" i="12"/>
  <c r="M38" i="12" s="1"/>
  <c r="M39" i="12" s="1"/>
  <c r="N67" i="11"/>
  <c r="M67" i="11"/>
  <c r="N66" i="11"/>
  <c r="M66" i="11"/>
  <c r="N65" i="11"/>
  <c r="M65" i="11"/>
  <c r="N64" i="11"/>
  <c r="M64" i="11"/>
  <c r="N63" i="11"/>
  <c r="M63" i="11"/>
  <c r="N62" i="11"/>
  <c r="N68" i="11" s="1"/>
  <c r="M62" i="11"/>
  <c r="M68" i="11" s="1"/>
  <c r="M69" i="11" s="1"/>
  <c r="N55" i="11"/>
  <c r="M55" i="11"/>
  <c r="N54" i="11"/>
  <c r="M54" i="11"/>
  <c r="N53" i="11"/>
  <c r="M53" i="11"/>
  <c r="N52" i="11"/>
  <c r="M52" i="11"/>
  <c r="N51" i="11"/>
  <c r="M51" i="11"/>
  <c r="N50" i="11"/>
  <c r="M50" i="11"/>
  <c r="N49" i="11"/>
  <c r="M49" i="11"/>
  <c r="N48" i="11"/>
  <c r="M48" i="11"/>
  <c r="N47" i="11"/>
  <c r="N58" i="11" s="1"/>
  <c r="M47" i="11"/>
  <c r="M58" i="11" s="1"/>
  <c r="N37" i="11"/>
  <c r="M37" i="11"/>
  <c r="N36" i="11"/>
  <c r="M36" i="11"/>
  <c r="N35" i="11"/>
  <c r="M35" i="11"/>
  <c r="N34" i="11"/>
  <c r="M34" i="11"/>
  <c r="N33" i="11"/>
  <c r="M33" i="11"/>
  <c r="N32" i="11"/>
  <c r="M32" i="11"/>
  <c r="N31" i="11"/>
  <c r="M31"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7" i="11"/>
  <c r="M17"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3" i="11"/>
  <c r="M3" i="11"/>
  <c r="N2" i="11"/>
  <c r="N38" i="11" s="1"/>
  <c r="M2" i="11"/>
  <c r="M38" i="11" s="1"/>
  <c r="N67" i="10"/>
  <c r="M67" i="10"/>
  <c r="N66" i="10"/>
  <c r="M66" i="10"/>
  <c r="N65" i="10"/>
  <c r="M65" i="10"/>
  <c r="N64" i="10"/>
  <c r="M64" i="10"/>
  <c r="N63" i="10"/>
  <c r="M63" i="10"/>
  <c r="N62" i="10"/>
  <c r="N68" i="10" s="1"/>
  <c r="M62" i="10"/>
  <c r="M68" i="10" s="1"/>
  <c r="M69" i="10" s="1"/>
  <c r="N55" i="10"/>
  <c r="M55" i="10"/>
  <c r="N54" i="10"/>
  <c r="M54" i="10"/>
  <c r="N53" i="10"/>
  <c r="M53" i="10"/>
  <c r="N52" i="10"/>
  <c r="M52" i="10"/>
  <c r="N51" i="10"/>
  <c r="M51" i="10"/>
  <c r="N50" i="10"/>
  <c r="M50" i="10"/>
  <c r="N49" i="10"/>
  <c r="M49" i="10"/>
  <c r="N48" i="10"/>
  <c r="M48" i="10"/>
  <c r="M58" i="10" s="1"/>
  <c r="N47" i="10"/>
  <c r="N58" i="10" s="1"/>
  <c r="M47" i="10"/>
  <c r="N37" i="10"/>
  <c r="M37" i="10"/>
  <c r="N36" i="10"/>
  <c r="M36" i="10"/>
  <c r="N35" i="10"/>
  <c r="M35" i="10"/>
  <c r="N34" i="10"/>
  <c r="M34" i="10"/>
  <c r="N33" i="10"/>
  <c r="M33" i="10"/>
  <c r="N32" i="10"/>
  <c r="M32" i="10"/>
  <c r="N31" i="10"/>
  <c r="M31" i="10"/>
  <c r="N30" i="10"/>
  <c r="M30" i="10"/>
  <c r="N29" i="10"/>
  <c r="M29" i="10"/>
  <c r="N28" i="10"/>
  <c r="M28" i="10"/>
  <c r="N27" i="10"/>
  <c r="M27" i="10"/>
  <c r="N26" i="10"/>
  <c r="M26" i="10"/>
  <c r="N25" i="10"/>
  <c r="M25" i="10"/>
  <c r="N24" i="10"/>
  <c r="M24" i="10"/>
  <c r="N23" i="10"/>
  <c r="M23" i="10"/>
  <c r="N22" i="10"/>
  <c r="M22" i="10"/>
  <c r="N21" i="10"/>
  <c r="M21" i="10"/>
  <c r="N20" i="10"/>
  <c r="M20" i="10"/>
  <c r="N19" i="10"/>
  <c r="M19" i="10"/>
  <c r="N18" i="10"/>
  <c r="M18" i="10"/>
  <c r="N17" i="10"/>
  <c r="M17" i="10"/>
  <c r="N16" i="10"/>
  <c r="M16" i="10"/>
  <c r="N15" i="10"/>
  <c r="M15" i="10"/>
  <c r="N14" i="10"/>
  <c r="M14" i="10"/>
  <c r="N13" i="10"/>
  <c r="M13" i="10"/>
  <c r="N12" i="10"/>
  <c r="M12" i="10"/>
  <c r="N11" i="10"/>
  <c r="M11" i="10"/>
  <c r="N10" i="10"/>
  <c r="M10" i="10"/>
  <c r="N9" i="10"/>
  <c r="M9" i="10"/>
  <c r="N8" i="10"/>
  <c r="M8" i="10"/>
  <c r="N7" i="10"/>
  <c r="M7" i="10"/>
  <c r="N6" i="10"/>
  <c r="M6" i="10"/>
  <c r="N5" i="10"/>
  <c r="M5" i="10"/>
  <c r="N4" i="10"/>
  <c r="M4" i="10"/>
  <c r="N3" i="10"/>
  <c r="M3" i="10"/>
  <c r="N2" i="10"/>
  <c r="N38" i="10" s="1"/>
  <c r="M2" i="10"/>
  <c r="M38" i="10" s="1"/>
  <c r="N67" i="9"/>
  <c r="M67" i="9"/>
  <c r="N66" i="9"/>
  <c r="M66" i="9"/>
  <c r="N65" i="9"/>
  <c r="M65" i="9"/>
  <c r="N64" i="9"/>
  <c r="M64" i="9"/>
  <c r="N63" i="9"/>
  <c r="M63" i="9"/>
  <c r="N62" i="9"/>
  <c r="N68" i="9" s="1"/>
  <c r="M62" i="9"/>
  <c r="M68" i="9" s="1"/>
  <c r="M69" i="9" s="1"/>
  <c r="N55" i="9"/>
  <c r="M55" i="9"/>
  <c r="N54" i="9"/>
  <c r="M54" i="9"/>
  <c r="N53" i="9"/>
  <c r="M53" i="9"/>
  <c r="N52" i="9"/>
  <c r="M52" i="9"/>
  <c r="N51" i="9"/>
  <c r="M51" i="9"/>
  <c r="N50" i="9"/>
  <c r="M50" i="9"/>
  <c r="N49" i="9"/>
  <c r="M49" i="9"/>
  <c r="N48" i="9"/>
  <c r="N58" i="9" s="1"/>
  <c r="M48" i="9"/>
  <c r="N47" i="9"/>
  <c r="M47" i="9"/>
  <c r="M58" i="9" s="1"/>
  <c r="M59" i="9" s="1"/>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N3" i="9"/>
  <c r="M3" i="9"/>
  <c r="N2" i="9"/>
  <c r="N38" i="9" s="1"/>
  <c r="M2" i="9"/>
  <c r="M38" i="9" s="1"/>
  <c r="M39" i="9" s="1"/>
  <c r="N67" i="8"/>
  <c r="M67" i="8"/>
  <c r="N66" i="8"/>
  <c r="M66" i="8"/>
  <c r="N65" i="8"/>
  <c r="M65" i="8"/>
  <c r="N64" i="8"/>
  <c r="M64" i="8"/>
  <c r="N63" i="8"/>
  <c r="M63" i="8"/>
  <c r="N62" i="8"/>
  <c r="N68" i="8" s="1"/>
  <c r="M62" i="8"/>
  <c r="M68" i="8" s="1"/>
  <c r="M69" i="8" s="1"/>
  <c r="N55" i="8"/>
  <c r="M55" i="8"/>
  <c r="N54" i="8"/>
  <c r="M54" i="8"/>
  <c r="N53" i="8"/>
  <c r="M53" i="8"/>
  <c r="N52" i="8"/>
  <c r="M52" i="8"/>
  <c r="N51" i="8"/>
  <c r="M51" i="8"/>
  <c r="N50" i="8"/>
  <c r="M50" i="8"/>
  <c r="N49" i="8"/>
  <c r="M49" i="8"/>
  <c r="N48" i="8"/>
  <c r="N58" i="8" s="1"/>
  <c r="M48" i="8"/>
  <c r="N47" i="8"/>
  <c r="M47" i="8"/>
  <c r="M58" i="8" s="1"/>
  <c r="M59" i="8" s="1"/>
  <c r="N37" i="8"/>
  <c r="M37" i="8"/>
  <c r="N36" i="8"/>
  <c r="M36" i="8"/>
  <c r="N35" i="8"/>
  <c r="M35" i="8"/>
  <c r="N34" i="8"/>
  <c r="M34" i="8"/>
  <c r="N33" i="8"/>
  <c r="M33" i="8"/>
  <c r="N32" i="8"/>
  <c r="M32" i="8"/>
  <c r="N31" i="8"/>
  <c r="M31" i="8"/>
  <c r="N30" i="8"/>
  <c r="M30" i="8"/>
  <c r="N29" i="8"/>
  <c r="M29" i="8"/>
  <c r="N28" i="8"/>
  <c r="M28" i="8"/>
  <c r="N27" i="8"/>
  <c r="M27" i="8"/>
  <c r="N26" i="8"/>
  <c r="M26" i="8"/>
  <c r="N25" i="8"/>
  <c r="M25" i="8"/>
  <c r="N24" i="8"/>
  <c r="M24" i="8"/>
  <c r="N23" i="8"/>
  <c r="M23" i="8"/>
  <c r="N22" i="8"/>
  <c r="M22" i="8"/>
  <c r="N21" i="8"/>
  <c r="M21" i="8"/>
  <c r="N20" i="8"/>
  <c r="M20" i="8"/>
  <c r="N19" i="8"/>
  <c r="M19" i="8"/>
  <c r="N18" i="8"/>
  <c r="M18" i="8"/>
  <c r="N17" i="8"/>
  <c r="M17" i="8"/>
  <c r="N16" i="8"/>
  <c r="M16" i="8"/>
  <c r="N15" i="8"/>
  <c r="M15" i="8"/>
  <c r="N14" i="8"/>
  <c r="M14" i="8"/>
  <c r="N13" i="8"/>
  <c r="M13" i="8"/>
  <c r="N12" i="8"/>
  <c r="M12" i="8"/>
  <c r="N11" i="8"/>
  <c r="M11" i="8"/>
  <c r="N10" i="8"/>
  <c r="M10" i="8"/>
  <c r="N9" i="8"/>
  <c r="M9" i="8"/>
  <c r="N8" i="8"/>
  <c r="M8" i="8"/>
  <c r="N7" i="8"/>
  <c r="M7" i="8"/>
  <c r="N6" i="8"/>
  <c r="M6" i="8"/>
  <c r="N5" i="8"/>
  <c r="M5" i="8"/>
  <c r="N4" i="8"/>
  <c r="M4" i="8"/>
  <c r="N3" i="8"/>
  <c r="M3" i="8"/>
  <c r="N2" i="8"/>
  <c r="N38" i="8" s="1"/>
  <c r="M2" i="8"/>
  <c r="M38" i="8" s="1"/>
  <c r="M39" i="8" s="1"/>
  <c r="N67" i="5"/>
  <c r="M67" i="5"/>
  <c r="N66" i="5"/>
  <c r="M66" i="5"/>
  <c r="N65" i="5"/>
  <c r="M65" i="5"/>
  <c r="N64" i="5"/>
  <c r="M64" i="5"/>
  <c r="N63" i="5"/>
  <c r="M63" i="5"/>
  <c r="N62" i="5"/>
  <c r="N68" i="5" s="1"/>
  <c r="M62" i="5"/>
  <c r="M68" i="5" s="1"/>
  <c r="N55" i="5"/>
  <c r="M55" i="5"/>
  <c r="N54" i="5"/>
  <c r="M54" i="5"/>
  <c r="N53" i="5"/>
  <c r="M53" i="5"/>
  <c r="N52" i="5"/>
  <c r="M52" i="5"/>
  <c r="N51" i="5"/>
  <c r="M51" i="5"/>
  <c r="N50" i="5"/>
  <c r="M50" i="5"/>
  <c r="N49" i="5"/>
  <c r="M49" i="5"/>
  <c r="N48" i="5"/>
  <c r="M48" i="5"/>
  <c r="N47" i="5"/>
  <c r="N58" i="5" s="1"/>
  <c r="M47" i="5"/>
  <c r="M58" i="5" s="1"/>
  <c r="M59" i="5" s="1"/>
  <c r="N37" i="5"/>
  <c r="M37" i="5"/>
  <c r="N36" i="5"/>
  <c r="M36" i="5"/>
  <c r="N35" i="5"/>
  <c r="M35" i="5"/>
  <c r="N34" i="5"/>
  <c r="M34" i="5"/>
  <c r="N33" i="5"/>
  <c r="M33" i="5"/>
  <c r="N32" i="5"/>
  <c r="M32" i="5"/>
  <c r="N31" i="5"/>
  <c r="M31" i="5"/>
  <c r="N30" i="5"/>
  <c r="M30" i="5"/>
  <c r="N29" i="5"/>
  <c r="M29" i="5"/>
  <c r="N28" i="5"/>
  <c r="M28" i="5"/>
  <c r="N27" i="5"/>
  <c r="M27" i="5"/>
  <c r="N26" i="5"/>
  <c r="M26" i="5"/>
  <c r="N25" i="5"/>
  <c r="M25" i="5"/>
  <c r="N24" i="5"/>
  <c r="M24" i="5"/>
  <c r="N23" i="5"/>
  <c r="M23" i="5"/>
  <c r="N22" i="5"/>
  <c r="M22" i="5"/>
  <c r="N21" i="5"/>
  <c r="M21" i="5"/>
  <c r="N20" i="5"/>
  <c r="M20" i="5"/>
  <c r="N19" i="5"/>
  <c r="M19" i="5"/>
  <c r="N18" i="5"/>
  <c r="M18" i="5"/>
  <c r="N17" i="5"/>
  <c r="M17" i="5"/>
  <c r="N16" i="5"/>
  <c r="M16" i="5"/>
  <c r="N15" i="5"/>
  <c r="M15" i="5"/>
  <c r="N14" i="5"/>
  <c r="M14" i="5"/>
  <c r="N13" i="5"/>
  <c r="M13" i="5"/>
  <c r="N12" i="5"/>
  <c r="M12" i="5"/>
  <c r="N11" i="5"/>
  <c r="M11" i="5"/>
  <c r="N10" i="5"/>
  <c r="M10" i="5"/>
  <c r="N9" i="5"/>
  <c r="M9" i="5"/>
  <c r="N8" i="5"/>
  <c r="M8" i="5"/>
  <c r="N7" i="5"/>
  <c r="M7" i="5"/>
  <c r="N6" i="5"/>
  <c r="M6" i="5"/>
  <c r="N5" i="5"/>
  <c r="M5" i="5"/>
  <c r="N4" i="5"/>
  <c r="M4" i="5"/>
  <c r="N3" i="5"/>
  <c r="M3" i="5"/>
  <c r="N2" i="5"/>
  <c r="N38" i="5" s="1"/>
  <c r="M2" i="5"/>
  <c r="M38" i="5" s="1"/>
  <c r="M39" i="5" s="1"/>
  <c r="N67" i="6"/>
  <c r="M67" i="6"/>
  <c r="N66" i="6"/>
  <c r="M66" i="6"/>
  <c r="N65" i="6"/>
  <c r="M65" i="6"/>
  <c r="N64" i="6"/>
  <c r="M64" i="6"/>
  <c r="N63" i="6"/>
  <c r="M63" i="6"/>
  <c r="N62" i="6"/>
  <c r="N68" i="6" s="1"/>
  <c r="M62" i="6"/>
  <c r="M68" i="6" s="1"/>
  <c r="M69" i="6" s="1"/>
  <c r="N55" i="6"/>
  <c r="M55" i="6"/>
  <c r="N54" i="6"/>
  <c r="M54" i="6"/>
  <c r="N53" i="6"/>
  <c r="M53" i="6"/>
  <c r="N52" i="6"/>
  <c r="M52" i="6"/>
  <c r="N51" i="6"/>
  <c r="M51" i="6"/>
  <c r="N50" i="6"/>
  <c r="M50" i="6"/>
  <c r="N49" i="6"/>
  <c r="M49" i="6"/>
  <c r="N48" i="6"/>
  <c r="M48" i="6"/>
  <c r="N47" i="6"/>
  <c r="N58" i="6" s="1"/>
  <c r="M47" i="6"/>
  <c r="M58" i="6" s="1"/>
  <c r="M59" i="6" s="1"/>
  <c r="N37" i="6"/>
  <c r="M37" i="6"/>
  <c r="N36" i="6"/>
  <c r="M36" i="6"/>
  <c r="N35" i="6"/>
  <c r="M35" i="6"/>
  <c r="N34" i="6"/>
  <c r="M34" i="6"/>
  <c r="N33" i="6"/>
  <c r="M33" i="6"/>
  <c r="N32" i="6"/>
  <c r="M32" i="6"/>
  <c r="N31" i="6"/>
  <c r="M31" i="6"/>
  <c r="N30" i="6"/>
  <c r="M30" i="6"/>
  <c r="N29" i="6"/>
  <c r="M29" i="6"/>
  <c r="N28" i="6"/>
  <c r="M28" i="6"/>
  <c r="N27" i="6"/>
  <c r="M27" i="6"/>
  <c r="N26" i="6"/>
  <c r="M26" i="6"/>
  <c r="N25" i="6"/>
  <c r="M25" i="6"/>
  <c r="N24" i="6"/>
  <c r="M24" i="6"/>
  <c r="N23" i="6"/>
  <c r="M23" i="6"/>
  <c r="N22" i="6"/>
  <c r="M22" i="6"/>
  <c r="N21" i="6"/>
  <c r="M21" i="6"/>
  <c r="N20" i="6"/>
  <c r="M20" i="6"/>
  <c r="N19" i="6"/>
  <c r="M19" i="6"/>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N3" i="6"/>
  <c r="M3" i="6"/>
  <c r="N2" i="6"/>
  <c r="N38" i="6" s="1"/>
  <c r="M2" i="6"/>
  <c r="M38" i="6" s="1"/>
  <c r="M39" i="6" s="1"/>
  <c r="N67" i="7"/>
  <c r="M67" i="7"/>
  <c r="N66" i="7"/>
  <c r="M66" i="7"/>
  <c r="N65" i="7"/>
  <c r="M65" i="7"/>
  <c r="N64" i="7"/>
  <c r="M64" i="7"/>
  <c r="N63" i="7"/>
  <c r="M63" i="7"/>
  <c r="N62" i="7"/>
  <c r="N68" i="7" s="1"/>
  <c r="M62" i="7"/>
  <c r="M68" i="7" s="1"/>
  <c r="N55" i="7"/>
  <c r="M55" i="7"/>
  <c r="N54" i="7"/>
  <c r="M54" i="7"/>
  <c r="N53" i="7"/>
  <c r="M53" i="7"/>
  <c r="N52" i="7"/>
  <c r="M52" i="7"/>
  <c r="N51" i="7"/>
  <c r="M51" i="7"/>
  <c r="N50" i="7"/>
  <c r="M50" i="7"/>
  <c r="N49" i="7"/>
  <c r="M49" i="7"/>
  <c r="N48" i="7"/>
  <c r="N58" i="7" s="1"/>
  <c r="M48" i="7"/>
  <c r="N47" i="7"/>
  <c r="M47" i="7"/>
  <c r="M58" i="7" s="1"/>
  <c r="N37" i="7"/>
  <c r="M37" i="7"/>
  <c r="N36" i="7"/>
  <c r="M36" i="7"/>
  <c r="N35" i="7"/>
  <c r="M35" i="7"/>
  <c r="N34" i="7"/>
  <c r="M34" i="7"/>
  <c r="N33" i="7"/>
  <c r="M33" i="7"/>
  <c r="N32" i="7"/>
  <c r="M32" i="7"/>
  <c r="N31" i="7"/>
  <c r="M31" i="7"/>
  <c r="N30" i="7"/>
  <c r="M30" i="7"/>
  <c r="N29" i="7"/>
  <c r="M29" i="7"/>
  <c r="N28" i="7"/>
  <c r="M28" i="7"/>
  <c r="N27" i="7"/>
  <c r="M27" i="7"/>
  <c r="N26" i="7"/>
  <c r="M26" i="7"/>
  <c r="N25" i="7"/>
  <c r="M25" i="7"/>
  <c r="N24" i="7"/>
  <c r="M24" i="7"/>
  <c r="N23" i="7"/>
  <c r="M23" i="7"/>
  <c r="N22" i="7"/>
  <c r="M22" i="7"/>
  <c r="N21" i="7"/>
  <c r="M21" i="7"/>
  <c r="N20" i="7"/>
  <c r="M20" i="7"/>
  <c r="N19" i="7"/>
  <c r="M19" i="7"/>
  <c r="N18" i="7"/>
  <c r="M18" i="7"/>
  <c r="N17" i="7"/>
  <c r="M17" i="7"/>
  <c r="N16" i="7"/>
  <c r="M16" i="7"/>
  <c r="N15" i="7"/>
  <c r="M15" i="7"/>
  <c r="N14" i="7"/>
  <c r="M14" i="7"/>
  <c r="N13" i="7"/>
  <c r="M13" i="7"/>
  <c r="N12" i="7"/>
  <c r="M12" i="7"/>
  <c r="N11" i="7"/>
  <c r="M11" i="7"/>
  <c r="N10" i="7"/>
  <c r="M10" i="7"/>
  <c r="N9" i="7"/>
  <c r="M9" i="7"/>
  <c r="N8" i="7"/>
  <c r="M8" i="7"/>
  <c r="N7" i="7"/>
  <c r="M7" i="7"/>
  <c r="N6" i="7"/>
  <c r="M6" i="7"/>
  <c r="N5" i="7"/>
  <c r="M5" i="7"/>
  <c r="N4" i="7"/>
  <c r="M4" i="7"/>
  <c r="N3" i="7"/>
  <c r="M3" i="7"/>
  <c r="N2" i="7"/>
  <c r="N38" i="7" s="1"/>
  <c r="M2" i="7"/>
  <c r="M38" i="7" s="1"/>
  <c r="M38" i="4"/>
  <c r="N67" i="4"/>
  <c r="M67" i="4"/>
  <c r="N66" i="4"/>
  <c r="M66" i="4"/>
  <c r="N65" i="4"/>
  <c r="M65" i="4"/>
  <c r="N64" i="4"/>
  <c r="M64" i="4"/>
  <c r="N63" i="4"/>
  <c r="M63" i="4"/>
  <c r="N62" i="4"/>
  <c r="N68" i="4" s="1"/>
  <c r="M62" i="4"/>
  <c r="M68" i="4" s="1"/>
  <c r="N55" i="4"/>
  <c r="M55" i="4"/>
  <c r="N54" i="4"/>
  <c r="M54" i="4"/>
  <c r="N53" i="4"/>
  <c r="M53" i="4"/>
  <c r="N52" i="4"/>
  <c r="M52" i="4"/>
  <c r="N51" i="4"/>
  <c r="M51" i="4"/>
  <c r="N50" i="4"/>
  <c r="M50" i="4"/>
  <c r="N49" i="4"/>
  <c r="M49" i="4"/>
  <c r="N48" i="4"/>
  <c r="M48" i="4"/>
  <c r="M58" i="4" s="1"/>
  <c r="M59" i="4" s="1"/>
  <c r="N47" i="4"/>
  <c r="N58" i="4" s="1"/>
  <c r="M47" i="4"/>
  <c r="M39" i="4"/>
  <c r="N37" i="4"/>
  <c r="M37" i="4"/>
  <c r="N36" i="4"/>
  <c r="M36" i="4"/>
  <c r="N35" i="4"/>
  <c r="M35" i="4"/>
  <c r="N34" i="4"/>
  <c r="M34" i="4"/>
  <c r="N33" i="4"/>
  <c r="M33" i="4"/>
  <c r="N32" i="4"/>
  <c r="M32" i="4"/>
  <c r="N31" i="4"/>
  <c r="M31" i="4"/>
  <c r="N30" i="4"/>
  <c r="M30" i="4"/>
  <c r="N29" i="4"/>
  <c r="M29" i="4"/>
  <c r="N28" i="4"/>
  <c r="M28" i="4"/>
  <c r="N27" i="4"/>
  <c r="M27" i="4"/>
  <c r="N26" i="4"/>
  <c r="M26" i="4"/>
  <c r="N25" i="4"/>
  <c r="M25" i="4"/>
  <c r="N24" i="4"/>
  <c r="M24" i="4"/>
  <c r="N23" i="4"/>
  <c r="M23" i="4"/>
  <c r="N22" i="4"/>
  <c r="M22" i="4"/>
  <c r="N21" i="4"/>
  <c r="M21" i="4"/>
  <c r="N20" i="4"/>
  <c r="M20" i="4"/>
  <c r="N19" i="4"/>
  <c r="M19" i="4"/>
  <c r="N18" i="4"/>
  <c r="M18" i="4"/>
  <c r="N17" i="4"/>
  <c r="M17" i="4"/>
  <c r="N16" i="4"/>
  <c r="M16" i="4"/>
  <c r="N15" i="4"/>
  <c r="M15" i="4"/>
  <c r="N14" i="4"/>
  <c r="M14" i="4"/>
  <c r="N13" i="4"/>
  <c r="M13" i="4"/>
  <c r="N12" i="4"/>
  <c r="M12" i="4"/>
  <c r="N11" i="4"/>
  <c r="M11" i="4"/>
  <c r="N10" i="4"/>
  <c r="M10" i="4"/>
  <c r="N9" i="4"/>
  <c r="M9" i="4"/>
  <c r="N8" i="4"/>
  <c r="M8" i="4"/>
  <c r="N7" i="4"/>
  <c r="M7" i="4"/>
  <c r="N6" i="4"/>
  <c r="M6" i="4"/>
  <c r="N5" i="4"/>
  <c r="M5" i="4"/>
  <c r="N4" i="4"/>
  <c r="M4" i="4"/>
  <c r="N3" i="4"/>
  <c r="M3" i="4"/>
  <c r="N2" i="4"/>
  <c r="N38" i="4" s="1"/>
  <c r="M2" i="4"/>
  <c r="M39" i="2"/>
  <c r="N38" i="2"/>
  <c r="M38" i="2"/>
  <c r="M11" i="1"/>
  <c r="N11" i="1"/>
  <c r="K68" i="14"/>
  <c r="H68" i="14"/>
  <c r="C67" i="14"/>
  <c r="C66" i="14"/>
  <c r="D65" i="14"/>
  <c r="I65" i="14" s="1"/>
  <c r="G65" i="14" s="1"/>
  <c r="C65" i="14"/>
  <c r="J65" i="14" s="1"/>
  <c r="C64" i="14"/>
  <c r="J64" i="14" s="1"/>
  <c r="J63" i="14"/>
  <c r="D63" i="14"/>
  <c r="I63" i="14" s="1"/>
  <c r="G63" i="14" s="1"/>
  <c r="C63" i="14"/>
  <c r="C68" i="14" s="1"/>
  <c r="J62" i="14"/>
  <c r="I62" i="14"/>
  <c r="G62" i="14"/>
  <c r="E62" i="14"/>
  <c r="F62" i="14" s="1"/>
  <c r="D62" i="14"/>
  <c r="K58" i="14"/>
  <c r="H58" i="14"/>
  <c r="J55" i="14"/>
  <c r="C55" i="14"/>
  <c r="D54" i="14"/>
  <c r="I54" i="14" s="1"/>
  <c r="G54" i="14" s="1"/>
  <c r="C54" i="14"/>
  <c r="J54" i="14" s="1"/>
  <c r="J53" i="14"/>
  <c r="I53" i="14"/>
  <c r="G53" i="14" s="1"/>
  <c r="E53" i="14"/>
  <c r="F53" i="14" s="1"/>
  <c r="D53" i="14"/>
  <c r="J52" i="14"/>
  <c r="I52" i="14"/>
  <c r="G52" i="14" s="1"/>
  <c r="E52" i="14"/>
  <c r="F52" i="14" s="1"/>
  <c r="D52" i="14"/>
  <c r="J51" i="14"/>
  <c r="I51" i="14"/>
  <c r="G51" i="14" s="1"/>
  <c r="E51" i="14"/>
  <c r="F51" i="14" s="1"/>
  <c r="D51" i="14"/>
  <c r="J50" i="14"/>
  <c r="I50" i="14"/>
  <c r="G50" i="14" s="1"/>
  <c r="E50" i="14"/>
  <c r="F50" i="14" s="1"/>
  <c r="D50" i="14"/>
  <c r="J49" i="14"/>
  <c r="I49" i="14"/>
  <c r="G49" i="14" s="1"/>
  <c r="E49" i="14"/>
  <c r="F49" i="14" s="1"/>
  <c r="D49" i="14"/>
  <c r="J48" i="14"/>
  <c r="I48" i="14"/>
  <c r="G48" i="14" s="1"/>
  <c r="E48" i="14"/>
  <c r="F48" i="14" s="1"/>
  <c r="D48" i="14"/>
  <c r="J47" i="14"/>
  <c r="I47" i="14"/>
  <c r="G47" i="14" s="1"/>
  <c r="E47" i="14"/>
  <c r="D47" i="14"/>
  <c r="L38" i="14"/>
  <c r="K38" i="14"/>
  <c r="J38" i="14" s="1"/>
  <c r="H38" i="14"/>
  <c r="C38" i="14"/>
  <c r="J37" i="14"/>
  <c r="I37" i="14"/>
  <c r="G37" i="14" s="1"/>
  <c r="E37" i="14"/>
  <c r="F37" i="14" s="1"/>
  <c r="D37" i="14"/>
  <c r="J36" i="14"/>
  <c r="I36" i="14"/>
  <c r="G36" i="14" s="1"/>
  <c r="E36" i="14"/>
  <c r="F36" i="14" s="1"/>
  <c r="D36" i="14"/>
  <c r="J35" i="14"/>
  <c r="I35" i="14"/>
  <c r="G35" i="14" s="1"/>
  <c r="E35" i="14"/>
  <c r="F35" i="14" s="1"/>
  <c r="D35" i="14"/>
  <c r="J34" i="14"/>
  <c r="I34" i="14"/>
  <c r="G34" i="14" s="1"/>
  <c r="E34" i="14"/>
  <c r="F34" i="14" s="1"/>
  <c r="D34" i="14"/>
  <c r="J33" i="14"/>
  <c r="I33" i="14"/>
  <c r="G33" i="14" s="1"/>
  <c r="E33" i="14"/>
  <c r="F33" i="14" s="1"/>
  <c r="D33" i="14"/>
  <c r="J32" i="14"/>
  <c r="I32" i="14"/>
  <c r="G32" i="14" s="1"/>
  <c r="E32" i="14"/>
  <c r="F32" i="14" s="1"/>
  <c r="D32" i="14"/>
  <c r="J31" i="14"/>
  <c r="I31" i="14"/>
  <c r="G31" i="14" s="1"/>
  <c r="E31" i="14"/>
  <c r="F31" i="14" s="1"/>
  <c r="D31" i="14"/>
  <c r="J30" i="14"/>
  <c r="I30" i="14"/>
  <c r="G30" i="14" s="1"/>
  <c r="E30" i="14"/>
  <c r="F30" i="14" s="1"/>
  <c r="D30" i="14"/>
  <c r="J29" i="14"/>
  <c r="I29" i="14"/>
  <c r="G29" i="14" s="1"/>
  <c r="E29" i="14"/>
  <c r="F29" i="14" s="1"/>
  <c r="D29" i="14"/>
  <c r="J28" i="14"/>
  <c r="I28" i="14"/>
  <c r="G28" i="14" s="1"/>
  <c r="E28" i="14"/>
  <c r="F28" i="14" s="1"/>
  <c r="D28" i="14"/>
  <c r="J27" i="14"/>
  <c r="I27" i="14"/>
  <c r="G27" i="14" s="1"/>
  <c r="E27" i="14"/>
  <c r="F27" i="14" s="1"/>
  <c r="D27" i="14"/>
  <c r="J26" i="14"/>
  <c r="I26" i="14"/>
  <c r="G26" i="14" s="1"/>
  <c r="E26" i="14"/>
  <c r="F26" i="14" s="1"/>
  <c r="D26" i="14"/>
  <c r="J25" i="14"/>
  <c r="I25" i="14"/>
  <c r="G25" i="14" s="1"/>
  <c r="E25" i="14"/>
  <c r="F25" i="14" s="1"/>
  <c r="D25" i="14"/>
  <c r="J24" i="14"/>
  <c r="I24" i="14"/>
  <c r="G24" i="14" s="1"/>
  <c r="E24" i="14"/>
  <c r="F24" i="14" s="1"/>
  <c r="D24" i="14"/>
  <c r="J23" i="14"/>
  <c r="I23" i="14"/>
  <c r="G23" i="14" s="1"/>
  <c r="E23" i="14"/>
  <c r="F23" i="14" s="1"/>
  <c r="D23" i="14"/>
  <c r="J22" i="14"/>
  <c r="I22" i="14"/>
  <c r="G22" i="14" s="1"/>
  <c r="E22" i="14"/>
  <c r="F22" i="14" s="1"/>
  <c r="D22" i="14"/>
  <c r="J21" i="14"/>
  <c r="I21" i="14"/>
  <c r="G21" i="14" s="1"/>
  <c r="E21" i="14"/>
  <c r="F21" i="14" s="1"/>
  <c r="D21" i="14"/>
  <c r="J20" i="14"/>
  <c r="I20" i="14"/>
  <c r="G20" i="14" s="1"/>
  <c r="E20" i="14"/>
  <c r="F20" i="14" s="1"/>
  <c r="D20" i="14"/>
  <c r="J19" i="14"/>
  <c r="I19" i="14"/>
  <c r="G19" i="14" s="1"/>
  <c r="E19" i="14"/>
  <c r="F19" i="14" s="1"/>
  <c r="D19" i="14"/>
  <c r="J18" i="14"/>
  <c r="I18" i="14"/>
  <c r="G18" i="14" s="1"/>
  <c r="E18" i="14"/>
  <c r="F18" i="14" s="1"/>
  <c r="D18" i="14"/>
  <c r="J17" i="14"/>
  <c r="I17" i="14"/>
  <c r="G17" i="14" s="1"/>
  <c r="E17" i="14"/>
  <c r="F17" i="14" s="1"/>
  <c r="D17" i="14"/>
  <c r="J16" i="14"/>
  <c r="I16" i="14"/>
  <c r="G16" i="14" s="1"/>
  <c r="E16" i="14"/>
  <c r="F16" i="14" s="1"/>
  <c r="D16" i="14"/>
  <c r="J15" i="14"/>
  <c r="I15" i="14"/>
  <c r="G15" i="14" s="1"/>
  <c r="E15" i="14"/>
  <c r="F15" i="14" s="1"/>
  <c r="D15" i="14"/>
  <c r="J14" i="14"/>
  <c r="I14" i="14"/>
  <c r="G14" i="14" s="1"/>
  <c r="E14" i="14"/>
  <c r="F14" i="14" s="1"/>
  <c r="D14" i="14"/>
  <c r="J13" i="14"/>
  <c r="I13" i="14"/>
  <c r="G13" i="14" s="1"/>
  <c r="E13" i="14"/>
  <c r="F13" i="14" s="1"/>
  <c r="D13" i="14"/>
  <c r="J12" i="14"/>
  <c r="I12" i="14"/>
  <c r="G12" i="14" s="1"/>
  <c r="E12" i="14"/>
  <c r="F12" i="14" s="1"/>
  <c r="D12" i="14"/>
  <c r="J11" i="14"/>
  <c r="I11" i="14"/>
  <c r="G11" i="14" s="1"/>
  <c r="E11" i="14"/>
  <c r="F11" i="14" s="1"/>
  <c r="D11" i="14"/>
  <c r="J10" i="14"/>
  <c r="I10" i="14"/>
  <c r="G10" i="14" s="1"/>
  <c r="E10" i="14"/>
  <c r="F10" i="14" s="1"/>
  <c r="D10" i="14"/>
  <c r="J9" i="14"/>
  <c r="I9" i="14"/>
  <c r="G9" i="14" s="1"/>
  <c r="E9" i="14"/>
  <c r="F9" i="14" s="1"/>
  <c r="D9" i="14"/>
  <c r="J8" i="14"/>
  <c r="I8" i="14"/>
  <c r="G8" i="14" s="1"/>
  <c r="E8" i="14"/>
  <c r="F8" i="14" s="1"/>
  <c r="D8" i="14"/>
  <c r="J7" i="14"/>
  <c r="I7" i="14"/>
  <c r="G7" i="14" s="1"/>
  <c r="E7" i="14"/>
  <c r="F7" i="14" s="1"/>
  <c r="D7" i="14"/>
  <c r="J6" i="14"/>
  <c r="I6" i="14"/>
  <c r="G6" i="14" s="1"/>
  <c r="E6" i="14"/>
  <c r="F6" i="14" s="1"/>
  <c r="D6" i="14"/>
  <c r="J5" i="14"/>
  <c r="I5" i="14"/>
  <c r="G5" i="14" s="1"/>
  <c r="E5" i="14"/>
  <c r="F5" i="14" s="1"/>
  <c r="D5" i="14"/>
  <c r="J4" i="14"/>
  <c r="I4" i="14"/>
  <c r="G4" i="14" s="1"/>
  <c r="E4" i="14"/>
  <c r="F4" i="14" s="1"/>
  <c r="D4" i="14"/>
  <c r="J3" i="14"/>
  <c r="I3" i="14"/>
  <c r="G3" i="14" s="1"/>
  <c r="E3" i="14"/>
  <c r="F3" i="14" s="1"/>
  <c r="D3" i="14"/>
  <c r="J2" i="14"/>
  <c r="I2" i="14"/>
  <c r="G2" i="14" s="1"/>
  <c r="E2" i="14"/>
  <c r="E38" i="14" s="1"/>
  <c r="F38" i="14" s="1"/>
  <c r="D2" i="14"/>
  <c r="D38" i="14" s="1"/>
  <c r="I38" i="14" s="1"/>
  <c r="K68" i="13"/>
  <c r="H68" i="13"/>
  <c r="C67" i="13"/>
  <c r="D67" i="13" s="1"/>
  <c r="J66" i="13"/>
  <c r="I66" i="13"/>
  <c r="D66" i="13"/>
  <c r="C66" i="13"/>
  <c r="G66" i="13" s="1"/>
  <c r="J65" i="13"/>
  <c r="E65" i="13"/>
  <c r="F65" i="13" s="1"/>
  <c r="D65" i="13"/>
  <c r="I65" i="13" s="1"/>
  <c r="G65" i="13" s="1"/>
  <c r="C65" i="13"/>
  <c r="C64" i="13"/>
  <c r="J64" i="13" s="1"/>
  <c r="D63" i="13"/>
  <c r="I63" i="13" s="1"/>
  <c r="C63" i="13"/>
  <c r="J63" i="13" s="1"/>
  <c r="J62" i="13"/>
  <c r="E62" i="13"/>
  <c r="F62" i="13" s="1"/>
  <c r="D62" i="13"/>
  <c r="K58" i="13"/>
  <c r="J58" i="13" s="1"/>
  <c r="H58" i="13"/>
  <c r="I58" i="13" s="1"/>
  <c r="C58" i="13"/>
  <c r="J55" i="13"/>
  <c r="I55" i="13"/>
  <c r="D55" i="13"/>
  <c r="C55" i="13"/>
  <c r="G55" i="13" s="1"/>
  <c r="J54" i="13"/>
  <c r="E54" i="13"/>
  <c r="F54" i="13" s="1"/>
  <c r="D54" i="13"/>
  <c r="I54" i="13" s="1"/>
  <c r="G54" i="13" s="1"/>
  <c r="C54" i="13"/>
  <c r="J53" i="13"/>
  <c r="I53" i="13"/>
  <c r="G53" i="13" s="1"/>
  <c r="F53" i="13"/>
  <c r="E53" i="13"/>
  <c r="D53" i="13"/>
  <c r="J52" i="13"/>
  <c r="I52" i="13"/>
  <c r="G52" i="13" s="1"/>
  <c r="F52" i="13"/>
  <c r="E52" i="13"/>
  <c r="D52" i="13"/>
  <c r="J51" i="13"/>
  <c r="I51" i="13"/>
  <c r="G51" i="13" s="1"/>
  <c r="F51" i="13"/>
  <c r="E51" i="13"/>
  <c r="D51" i="13"/>
  <c r="J50" i="13"/>
  <c r="I50" i="13"/>
  <c r="G50" i="13" s="1"/>
  <c r="F50" i="13"/>
  <c r="E50" i="13"/>
  <c r="D50" i="13"/>
  <c r="J49" i="13"/>
  <c r="I49" i="13"/>
  <c r="G49" i="13" s="1"/>
  <c r="F49" i="13"/>
  <c r="E49" i="13"/>
  <c r="D49" i="13"/>
  <c r="J48" i="13"/>
  <c r="I48" i="13"/>
  <c r="G48" i="13" s="1"/>
  <c r="F48" i="13"/>
  <c r="E48" i="13"/>
  <c r="D48" i="13"/>
  <c r="J47" i="13"/>
  <c r="I47" i="13"/>
  <c r="G47" i="13" s="1"/>
  <c r="F47" i="13"/>
  <c r="E47" i="13"/>
  <c r="D47" i="13"/>
  <c r="D58" i="13" s="1"/>
  <c r="L38" i="13"/>
  <c r="K38" i="13"/>
  <c r="J38" i="13"/>
  <c r="H38" i="13"/>
  <c r="I38" i="13" s="1"/>
  <c r="D38" i="13"/>
  <c r="C38" i="13"/>
  <c r="J37" i="13"/>
  <c r="I37" i="13"/>
  <c r="G37" i="13" s="1"/>
  <c r="E37" i="13"/>
  <c r="F37" i="13" s="1"/>
  <c r="D37" i="13"/>
  <c r="J36" i="13"/>
  <c r="I36" i="13"/>
  <c r="G36" i="13" s="1"/>
  <c r="E36" i="13"/>
  <c r="F36" i="13" s="1"/>
  <c r="D36" i="13"/>
  <c r="J35" i="13"/>
  <c r="I35" i="13"/>
  <c r="G35" i="13" s="1"/>
  <c r="E35" i="13"/>
  <c r="F35" i="13" s="1"/>
  <c r="D35" i="13"/>
  <c r="J34" i="13"/>
  <c r="I34" i="13"/>
  <c r="G34" i="13" s="1"/>
  <c r="E34" i="13"/>
  <c r="F34" i="13" s="1"/>
  <c r="D34" i="13"/>
  <c r="J33" i="13"/>
  <c r="I33" i="13"/>
  <c r="G33" i="13" s="1"/>
  <c r="E33" i="13"/>
  <c r="F33" i="13" s="1"/>
  <c r="D33" i="13"/>
  <c r="J32" i="13"/>
  <c r="I32" i="13"/>
  <c r="G32" i="13" s="1"/>
  <c r="E32" i="13"/>
  <c r="F32" i="13" s="1"/>
  <c r="D32" i="13"/>
  <c r="J31" i="13"/>
  <c r="I31" i="13"/>
  <c r="G31" i="13" s="1"/>
  <c r="E31" i="13"/>
  <c r="F31" i="13" s="1"/>
  <c r="D31" i="13"/>
  <c r="J30" i="13"/>
  <c r="I30" i="13"/>
  <c r="G30" i="13" s="1"/>
  <c r="E30" i="13"/>
  <c r="F30" i="13" s="1"/>
  <c r="D30" i="13"/>
  <c r="J29" i="13"/>
  <c r="I29" i="13"/>
  <c r="G29" i="13" s="1"/>
  <c r="E29" i="13"/>
  <c r="F29" i="13" s="1"/>
  <c r="D29" i="13"/>
  <c r="J28" i="13"/>
  <c r="I28" i="13"/>
  <c r="G28" i="13" s="1"/>
  <c r="E28" i="13"/>
  <c r="F28" i="13" s="1"/>
  <c r="D28" i="13"/>
  <c r="J27" i="13"/>
  <c r="I27" i="13"/>
  <c r="G27" i="13" s="1"/>
  <c r="E27" i="13"/>
  <c r="F27" i="13" s="1"/>
  <c r="D27" i="13"/>
  <c r="J26" i="13"/>
  <c r="I26" i="13"/>
  <c r="G26" i="13" s="1"/>
  <c r="E26" i="13"/>
  <c r="F26" i="13" s="1"/>
  <c r="D26" i="13"/>
  <c r="J25" i="13"/>
  <c r="I25" i="13"/>
  <c r="G25" i="13" s="1"/>
  <c r="E25" i="13"/>
  <c r="F25" i="13" s="1"/>
  <c r="D25" i="13"/>
  <c r="J24" i="13"/>
  <c r="I24" i="13"/>
  <c r="G24" i="13" s="1"/>
  <c r="E24" i="13"/>
  <c r="F24" i="13" s="1"/>
  <c r="D24" i="13"/>
  <c r="J23" i="13"/>
  <c r="I23" i="13"/>
  <c r="G23" i="13" s="1"/>
  <c r="E23" i="13"/>
  <c r="F23" i="13" s="1"/>
  <c r="D23" i="13"/>
  <c r="J22" i="13"/>
  <c r="I22" i="13"/>
  <c r="G22" i="13" s="1"/>
  <c r="E22" i="13"/>
  <c r="F22" i="13" s="1"/>
  <c r="D22" i="13"/>
  <c r="J21" i="13"/>
  <c r="I21" i="13"/>
  <c r="G21" i="13" s="1"/>
  <c r="E21" i="13"/>
  <c r="F21" i="13" s="1"/>
  <c r="D21" i="13"/>
  <c r="J20" i="13"/>
  <c r="I20" i="13"/>
  <c r="G20" i="13" s="1"/>
  <c r="E20" i="13"/>
  <c r="F20" i="13" s="1"/>
  <c r="D20" i="13"/>
  <c r="J19" i="13"/>
  <c r="I19" i="13"/>
  <c r="G19" i="13" s="1"/>
  <c r="E19" i="13"/>
  <c r="F19" i="13" s="1"/>
  <c r="D19" i="13"/>
  <c r="J18" i="13"/>
  <c r="I18" i="13"/>
  <c r="G18" i="13" s="1"/>
  <c r="E18" i="13"/>
  <c r="F18" i="13" s="1"/>
  <c r="D18" i="13"/>
  <c r="J17" i="13"/>
  <c r="I17" i="13"/>
  <c r="G17" i="13" s="1"/>
  <c r="E17" i="13"/>
  <c r="F17" i="13" s="1"/>
  <c r="D17" i="13"/>
  <c r="J16" i="13"/>
  <c r="I16" i="13"/>
  <c r="G16" i="13" s="1"/>
  <c r="E16" i="13"/>
  <c r="F16" i="13" s="1"/>
  <c r="D16" i="13"/>
  <c r="J15" i="13"/>
  <c r="I15" i="13"/>
  <c r="G15" i="13" s="1"/>
  <c r="E15" i="13"/>
  <c r="F15" i="13" s="1"/>
  <c r="D15" i="13"/>
  <c r="J14" i="13"/>
  <c r="I14" i="13"/>
  <c r="G14" i="13" s="1"/>
  <c r="E14" i="13"/>
  <c r="F14" i="13" s="1"/>
  <c r="D14" i="13"/>
  <c r="J13" i="13"/>
  <c r="I13" i="13"/>
  <c r="G13" i="13" s="1"/>
  <c r="E13" i="13"/>
  <c r="F13" i="13" s="1"/>
  <c r="D13" i="13"/>
  <c r="J12" i="13"/>
  <c r="I12" i="13"/>
  <c r="G12" i="13" s="1"/>
  <c r="E12" i="13"/>
  <c r="F12" i="13" s="1"/>
  <c r="D12" i="13"/>
  <c r="J11" i="13"/>
  <c r="I11" i="13"/>
  <c r="G11" i="13" s="1"/>
  <c r="E11" i="13"/>
  <c r="F11" i="13" s="1"/>
  <c r="D11" i="13"/>
  <c r="J10" i="13"/>
  <c r="I10" i="13"/>
  <c r="G10" i="13" s="1"/>
  <c r="E10" i="13"/>
  <c r="F10" i="13" s="1"/>
  <c r="D10" i="13"/>
  <c r="J9" i="13"/>
  <c r="I9" i="13"/>
  <c r="G9" i="13" s="1"/>
  <c r="E9" i="13"/>
  <c r="F9" i="13" s="1"/>
  <c r="D9" i="13"/>
  <c r="J8" i="13"/>
  <c r="I8" i="13"/>
  <c r="G8" i="13" s="1"/>
  <c r="E8" i="13"/>
  <c r="F8" i="13" s="1"/>
  <c r="D8" i="13"/>
  <c r="J7" i="13"/>
  <c r="I7" i="13"/>
  <c r="G7" i="13" s="1"/>
  <c r="E7" i="13"/>
  <c r="F7" i="13" s="1"/>
  <c r="D7" i="13"/>
  <c r="J6" i="13"/>
  <c r="I6" i="13"/>
  <c r="G6" i="13" s="1"/>
  <c r="E6" i="13"/>
  <c r="F6" i="13" s="1"/>
  <c r="D6" i="13"/>
  <c r="J5" i="13"/>
  <c r="I5" i="13"/>
  <c r="G5" i="13" s="1"/>
  <c r="E5" i="13"/>
  <c r="F5" i="13" s="1"/>
  <c r="D5" i="13"/>
  <c r="J4" i="13"/>
  <c r="I4" i="13"/>
  <c r="G4" i="13" s="1"/>
  <c r="E4" i="13"/>
  <c r="F4" i="13" s="1"/>
  <c r="D4" i="13"/>
  <c r="J3" i="13"/>
  <c r="I3" i="13"/>
  <c r="G3" i="13" s="1"/>
  <c r="E3" i="13"/>
  <c r="F3" i="13" s="1"/>
  <c r="D3" i="13"/>
  <c r="J2" i="13"/>
  <c r="I2" i="13"/>
  <c r="G2" i="13" s="1"/>
  <c r="E2" i="13"/>
  <c r="E38" i="13" s="1"/>
  <c r="F38" i="13" s="1"/>
  <c r="D2" i="13"/>
  <c r="K68" i="12"/>
  <c r="H68" i="12"/>
  <c r="C67" i="12"/>
  <c r="C66" i="12"/>
  <c r="D65" i="12"/>
  <c r="I65" i="12" s="1"/>
  <c r="C65" i="12"/>
  <c r="J65" i="12" s="1"/>
  <c r="C64" i="12"/>
  <c r="J64" i="12" s="1"/>
  <c r="D63" i="12"/>
  <c r="I63" i="12" s="1"/>
  <c r="G63" i="12" s="1"/>
  <c r="C63" i="12"/>
  <c r="J63" i="12" s="1"/>
  <c r="J62" i="12"/>
  <c r="I62" i="12"/>
  <c r="G62" i="12"/>
  <c r="E62" i="12"/>
  <c r="F62" i="12" s="1"/>
  <c r="D62" i="12"/>
  <c r="K58" i="12"/>
  <c r="H58" i="12"/>
  <c r="J55" i="12"/>
  <c r="C55" i="12"/>
  <c r="J54" i="12"/>
  <c r="D54" i="12"/>
  <c r="I54" i="12" s="1"/>
  <c r="C54" i="12"/>
  <c r="J53" i="12"/>
  <c r="E53" i="12"/>
  <c r="F53" i="12" s="1"/>
  <c r="D53" i="12"/>
  <c r="I53" i="12" s="1"/>
  <c r="G53" i="12" s="1"/>
  <c r="J52" i="12"/>
  <c r="E52" i="12"/>
  <c r="F52" i="12" s="1"/>
  <c r="D52" i="12"/>
  <c r="I52" i="12" s="1"/>
  <c r="G52" i="12" s="1"/>
  <c r="J51" i="12"/>
  <c r="E51" i="12"/>
  <c r="F51" i="12" s="1"/>
  <c r="D51" i="12"/>
  <c r="I51" i="12" s="1"/>
  <c r="G51" i="12" s="1"/>
  <c r="J50" i="12"/>
  <c r="E50" i="12"/>
  <c r="F50" i="12" s="1"/>
  <c r="D50" i="12"/>
  <c r="I50" i="12" s="1"/>
  <c r="G50" i="12" s="1"/>
  <c r="J49" i="12"/>
  <c r="E49" i="12"/>
  <c r="F49" i="12" s="1"/>
  <c r="D49" i="12"/>
  <c r="I49" i="12" s="1"/>
  <c r="G49" i="12" s="1"/>
  <c r="J48" i="12"/>
  <c r="E48" i="12"/>
  <c r="F48" i="12" s="1"/>
  <c r="D48" i="12"/>
  <c r="I48" i="12" s="1"/>
  <c r="G48" i="12" s="1"/>
  <c r="J47" i="12"/>
  <c r="E47" i="12"/>
  <c r="D47" i="12"/>
  <c r="I47" i="12" s="1"/>
  <c r="G47" i="12" s="1"/>
  <c r="L38" i="12"/>
  <c r="K38" i="12"/>
  <c r="J38" i="12"/>
  <c r="H38" i="12"/>
  <c r="C38" i="12"/>
  <c r="J37" i="12"/>
  <c r="I37" i="12"/>
  <c r="G37" i="12" s="1"/>
  <c r="D37" i="12"/>
  <c r="E37" i="12" s="1"/>
  <c r="F37" i="12" s="1"/>
  <c r="J36" i="12"/>
  <c r="I36" i="12"/>
  <c r="G36" i="12" s="1"/>
  <c r="D36" i="12"/>
  <c r="E36" i="12" s="1"/>
  <c r="F36" i="12" s="1"/>
  <c r="J35" i="12"/>
  <c r="I35" i="12"/>
  <c r="G35" i="12" s="1"/>
  <c r="D35" i="12"/>
  <c r="E35" i="12" s="1"/>
  <c r="F35" i="12" s="1"/>
  <c r="J34" i="12"/>
  <c r="I34" i="12"/>
  <c r="G34" i="12" s="1"/>
  <c r="D34" i="12"/>
  <c r="E34" i="12" s="1"/>
  <c r="F34" i="12" s="1"/>
  <c r="J33" i="12"/>
  <c r="I33" i="12"/>
  <c r="G33" i="12" s="1"/>
  <c r="D33" i="12"/>
  <c r="E33" i="12" s="1"/>
  <c r="F33" i="12" s="1"/>
  <c r="J32" i="12"/>
  <c r="I32" i="12"/>
  <c r="G32" i="12" s="1"/>
  <c r="D32" i="12"/>
  <c r="E32" i="12" s="1"/>
  <c r="F32" i="12" s="1"/>
  <c r="J31" i="12"/>
  <c r="I31" i="12"/>
  <c r="G31" i="12" s="1"/>
  <c r="D31" i="12"/>
  <c r="E31" i="12" s="1"/>
  <c r="F31" i="12" s="1"/>
  <c r="J30" i="12"/>
  <c r="I30" i="12"/>
  <c r="G30" i="12" s="1"/>
  <c r="D30" i="12"/>
  <c r="E30" i="12" s="1"/>
  <c r="F30" i="12" s="1"/>
  <c r="J29" i="12"/>
  <c r="I29" i="12"/>
  <c r="G29" i="12" s="1"/>
  <c r="D29" i="12"/>
  <c r="E29" i="12" s="1"/>
  <c r="F29" i="12" s="1"/>
  <c r="J28" i="12"/>
  <c r="I28" i="12"/>
  <c r="G28" i="12" s="1"/>
  <c r="D28" i="12"/>
  <c r="E28" i="12" s="1"/>
  <c r="F28" i="12" s="1"/>
  <c r="J27" i="12"/>
  <c r="I27" i="12"/>
  <c r="G27" i="12" s="1"/>
  <c r="D27" i="12"/>
  <c r="E27" i="12" s="1"/>
  <c r="F27" i="12" s="1"/>
  <c r="J26" i="12"/>
  <c r="I26" i="12"/>
  <c r="G26" i="12" s="1"/>
  <c r="D26" i="12"/>
  <c r="E26" i="12" s="1"/>
  <c r="F26" i="12" s="1"/>
  <c r="J25" i="12"/>
  <c r="I25" i="12"/>
  <c r="G25" i="12" s="1"/>
  <c r="D25" i="12"/>
  <c r="E25" i="12" s="1"/>
  <c r="F25" i="12" s="1"/>
  <c r="J24" i="12"/>
  <c r="I24" i="12"/>
  <c r="G24" i="12" s="1"/>
  <c r="D24" i="12"/>
  <c r="E24" i="12" s="1"/>
  <c r="F24" i="12" s="1"/>
  <c r="J23" i="12"/>
  <c r="I23" i="12"/>
  <c r="G23" i="12" s="1"/>
  <c r="D23" i="12"/>
  <c r="E23" i="12" s="1"/>
  <c r="F23" i="12" s="1"/>
  <c r="J22" i="12"/>
  <c r="I22" i="12"/>
  <c r="G22" i="12" s="1"/>
  <c r="D22" i="12"/>
  <c r="E22" i="12" s="1"/>
  <c r="F22" i="12" s="1"/>
  <c r="J21" i="12"/>
  <c r="I21" i="12"/>
  <c r="G21" i="12" s="1"/>
  <c r="D21" i="12"/>
  <c r="E21" i="12" s="1"/>
  <c r="F21" i="12" s="1"/>
  <c r="J20" i="12"/>
  <c r="I20" i="12"/>
  <c r="G20" i="12" s="1"/>
  <c r="D20" i="12"/>
  <c r="E20" i="12" s="1"/>
  <c r="F20" i="12" s="1"/>
  <c r="J19" i="12"/>
  <c r="I19" i="12"/>
  <c r="G19" i="12" s="1"/>
  <c r="D19" i="12"/>
  <c r="E19" i="12" s="1"/>
  <c r="F19" i="12" s="1"/>
  <c r="J18" i="12"/>
  <c r="I18" i="12"/>
  <c r="G18" i="12" s="1"/>
  <c r="D18" i="12"/>
  <c r="E18" i="12" s="1"/>
  <c r="F18" i="12" s="1"/>
  <c r="J17" i="12"/>
  <c r="I17" i="12"/>
  <c r="G17" i="12" s="1"/>
  <c r="D17" i="12"/>
  <c r="E17" i="12" s="1"/>
  <c r="F17" i="12" s="1"/>
  <c r="J16" i="12"/>
  <c r="I16" i="12"/>
  <c r="G16" i="12" s="1"/>
  <c r="D16" i="12"/>
  <c r="E16" i="12" s="1"/>
  <c r="F16" i="12" s="1"/>
  <c r="J15" i="12"/>
  <c r="I15" i="12"/>
  <c r="G15" i="12" s="1"/>
  <c r="D15" i="12"/>
  <c r="E15" i="12" s="1"/>
  <c r="F15" i="12" s="1"/>
  <c r="J14" i="12"/>
  <c r="I14" i="12"/>
  <c r="G14" i="12" s="1"/>
  <c r="D14" i="12"/>
  <c r="E14" i="12" s="1"/>
  <c r="F14" i="12" s="1"/>
  <c r="J13" i="12"/>
  <c r="I13" i="12"/>
  <c r="G13" i="12" s="1"/>
  <c r="D13" i="12"/>
  <c r="E13" i="12" s="1"/>
  <c r="F13" i="12" s="1"/>
  <c r="J12" i="12"/>
  <c r="I12" i="12"/>
  <c r="G12" i="12" s="1"/>
  <c r="D12" i="12"/>
  <c r="E12" i="12" s="1"/>
  <c r="F12" i="12" s="1"/>
  <c r="J11" i="12"/>
  <c r="I11" i="12"/>
  <c r="G11" i="12" s="1"/>
  <c r="D11" i="12"/>
  <c r="E11" i="12" s="1"/>
  <c r="F11" i="12" s="1"/>
  <c r="J10" i="12"/>
  <c r="I10" i="12"/>
  <c r="G10" i="12" s="1"/>
  <c r="D10" i="12"/>
  <c r="E10" i="12" s="1"/>
  <c r="F10" i="12" s="1"/>
  <c r="J9" i="12"/>
  <c r="I9" i="12"/>
  <c r="G9" i="12" s="1"/>
  <c r="D9" i="12"/>
  <c r="E9" i="12" s="1"/>
  <c r="F9" i="12" s="1"/>
  <c r="J8" i="12"/>
  <c r="I8" i="12"/>
  <c r="G8" i="12" s="1"/>
  <c r="D8" i="12"/>
  <c r="E8" i="12" s="1"/>
  <c r="F8" i="12" s="1"/>
  <c r="J7" i="12"/>
  <c r="I7" i="12"/>
  <c r="G7" i="12" s="1"/>
  <c r="D7" i="12"/>
  <c r="E7" i="12" s="1"/>
  <c r="F7" i="12" s="1"/>
  <c r="J6" i="12"/>
  <c r="I6" i="12"/>
  <c r="G6" i="12" s="1"/>
  <c r="D6" i="12"/>
  <c r="E6" i="12" s="1"/>
  <c r="F6" i="12" s="1"/>
  <c r="J5" i="12"/>
  <c r="I5" i="12"/>
  <c r="G5" i="12" s="1"/>
  <c r="D5" i="12"/>
  <c r="E5" i="12" s="1"/>
  <c r="F5" i="12" s="1"/>
  <c r="J4" i="12"/>
  <c r="I4" i="12"/>
  <c r="G4" i="12" s="1"/>
  <c r="D4" i="12"/>
  <c r="E4" i="12" s="1"/>
  <c r="F4" i="12" s="1"/>
  <c r="J3" i="12"/>
  <c r="I3" i="12"/>
  <c r="G3" i="12" s="1"/>
  <c r="D3" i="12"/>
  <c r="E3" i="12" s="1"/>
  <c r="F3" i="12" s="1"/>
  <c r="J2" i="12"/>
  <c r="I2" i="12"/>
  <c r="G2" i="12" s="1"/>
  <c r="D2" i="12"/>
  <c r="D38" i="12" s="1"/>
  <c r="I38" i="12" s="1"/>
  <c r="K68" i="11"/>
  <c r="H68" i="11"/>
  <c r="C67" i="11"/>
  <c r="J66" i="11"/>
  <c r="D66" i="11"/>
  <c r="I66" i="11" s="1"/>
  <c r="G66" i="11" s="1"/>
  <c r="C66" i="11"/>
  <c r="J65" i="11"/>
  <c r="I65" i="11"/>
  <c r="G65" i="11" s="1"/>
  <c r="E65" i="11"/>
  <c r="F65" i="11" s="1"/>
  <c r="D65" i="11"/>
  <c r="C65" i="11"/>
  <c r="J64" i="11"/>
  <c r="C64" i="11"/>
  <c r="D63" i="11"/>
  <c r="I63" i="11" s="1"/>
  <c r="C63" i="11"/>
  <c r="J63" i="11" s="1"/>
  <c r="J62" i="11"/>
  <c r="E62" i="11"/>
  <c r="F62" i="11" s="1"/>
  <c r="D62" i="11"/>
  <c r="K58" i="11"/>
  <c r="J58" i="11" s="1"/>
  <c r="H58" i="11"/>
  <c r="C58" i="11"/>
  <c r="J55" i="11"/>
  <c r="D55" i="11"/>
  <c r="I55" i="11" s="1"/>
  <c r="G55" i="11" s="1"/>
  <c r="C55" i="11"/>
  <c r="J54" i="11"/>
  <c r="I54" i="11"/>
  <c r="G54" i="11" s="1"/>
  <c r="E54" i="11"/>
  <c r="F54" i="11" s="1"/>
  <c r="D54" i="11"/>
  <c r="C54" i="11"/>
  <c r="J53" i="11"/>
  <c r="I53" i="11"/>
  <c r="G53" i="11"/>
  <c r="D53" i="11"/>
  <c r="E53" i="11" s="1"/>
  <c r="F53" i="11" s="1"/>
  <c r="J52" i="11"/>
  <c r="I52" i="11"/>
  <c r="G52" i="11"/>
  <c r="D52" i="11"/>
  <c r="E52" i="11" s="1"/>
  <c r="F52" i="11" s="1"/>
  <c r="J51" i="11"/>
  <c r="I51" i="11"/>
  <c r="G51" i="11"/>
  <c r="D51" i="11"/>
  <c r="E51" i="11" s="1"/>
  <c r="F51" i="11" s="1"/>
  <c r="J50" i="11"/>
  <c r="I50" i="11"/>
  <c r="G50" i="11"/>
  <c r="D50" i="11"/>
  <c r="E50" i="11" s="1"/>
  <c r="F50" i="11" s="1"/>
  <c r="J49" i="11"/>
  <c r="I49" i="11"/>
  <c r="G49" i="11"/>
  <c r="D49" i="11"/>
  <c r="E49" i="11" s="1"/>
  <c r="F49" i="11" s="1"/>
  <c r="J48" i="11"/>
  <c r="I48" i="11"/>
  <c r="G48" i="11"/>
  <c r="D48" i="11"/>
  <c r="E48" i="11" s="1"/>
  <c r="F48" i="11" s="1"/>
  <c r="J47" i="11"/>
  <c r="I47" i="11"/>
  <c r="G47" i="11"/>
  <c r="D47" i="11"/>
  <c r="E47" i="11" s="1"/>
  <c r="L38" i="11"/>
  <c r="K38" i="11"/>
  <c r="J38" i="11"/>
  <c r="H38" i="11"/>
  <c r="C38" i="11"/>
  <c r="J37" i="11"/>
  <c r="I37" i="11"/>
  <c r="G37" i="11" s="1"/>
  <c r="D37" i="11"/>
  <c r="E37" i="11" s="1"/>
  <c r="F37" i="11" s="1"/>
  <c r="J36" i="11"/>
  <c r="I36" i="11"/>
  <c r="G36" i="11" s="1"/>
  <c r="D36" i="11"/>
  <c r="E36" i="11" s="1"/>
  <c r="F36" i="11" s="1"/>
  <c r="J35" i="11"/>
  <c r="I35" i="11"/>
  <c r="G35" i="11" s="1"/>
  <c r="D35" i="11"/>
  <c r="E35" i="11" s="1"/>
  <c r="F35" i="11" s="1"/>
  <c r="J34" i="11"/>
  <c r="I34" i="11"/>
  <c r="G34" i="11" s="1"/>
  <c r="D34" i="11"/>
  <c r="E34" i="11" s="1"/>
  <c r="F34" i="11" s="1"/>
  <c r="J33" i="11"/>
  <c r="I33" i="11"/>
  <c r="G33" i="11" s="1"/>
  <c r="D33" i="11"/>
  <c r="E33" i="11" s="1"/>
  <c r="F33" i="11" s="1"/>
  <c r="J32" i="11"/>
  <c r="I32" i="11"/>
  <c r="G32" i="11" s="1"/>
  <c r="D32" i="11"/>
  <c r="E32" i="11" s="1"/>
  <c r="F32" i="11" s="1"/>
  <c r="J31" i="11"/>
  <c r="I31" i="11"/>
  <c r="G31" i="11" s="1"/>
  <c r="D31" i="11"/>
  <c r="E31" i="11" s="1"/>
  <c r="F31" i="11" s="1"/>
  <c r="J30" i="11"/>
  <c r="I30" i="11"/>
  <c r="G30" i="11" s="1"/>
  <c r="D30" i="11"/>
  <c r="E30" i="11" s="1"/>
  <c r="F30" i="11" s="1"/>
  <c r="J29" i="11"/>
  <c r="I29" i="11"/>
  <c r="G29" i="11" s="1"/>
  <c r="D29" i="11"/>
  <c r="E29" i="11" s="1"/>
  <c r="F29" i="11" s="1"/>
  <c r="J28" i="11"/>
  <c r="I28" i="11"/>
  <c r="G28" i="11" s="1"/>
  <c r="D28" i="11"/>
  <c r="E28" i="11" s="1"/>
  <c r="F28" i="11" s="1"/>
  <c r="J27" i="11"/>
  <c r="I27" i="11"/>
  <c r="G27" i="11" s="1"/>
  <c r="D27" i="11"/>
  <c r="E27" i="11" s="1"/>
  <c r="F27" i="11" s="1"/>
  <c r="J26" i="11"/>
  <c r="I26" i="11"/>
  <c r="G26" i="11" s="1"/>
  <c r="D26" i="11"/>
  <c r="E26" i="11" s="1"/>
  <c r="F26" i="11" s="1"/>
  <c r="J25" i="11"/>
  <c r="I25" i="11"/>
  <c r="G25" i="11" s="1"/>
  <c r="D25" i="11"/>
  <c r="E25" i="11" s="1"/>
  <c r="F25" i="11" s="1"/>
  <c r="J24" i="11"/>
  <c r="I24" i="11"/>
  <c r="G24" i="11" s="1"/>
  <c r="D24" i="11"/>
  <c r="E24" i="11" s="1"/>
  <c r="F24" i="11" s="1"/>
  <c r="J23" i="11"/>
  <c r="I23" i="11"/>
  <c r="G23" i="11" s="1"/>
  <c r="D23" i="11"/>
  <c r="E23" i="11" s="1"/>
  <c r="F23" i="11" s="1"/>
  <c r="J22" i="11"/>
  <c r="I22" i="11"/>
  <c r="G22" i="11" s="1"/>
  <c r="D22" i="11"/>
  <c r="E22" i="11" s="1"/>
  <c r="F22" i="11" s="1"/>
  <c r="J21" i="11"/>
  <c r="I21" i="11"/>
  <c r="G21" i="11" s="1"/>
  <c r="D21" i="11"/>
  <c r="E21" i="11" s="1"/>
  <c r="F21" i="11" s="1"/>
  <c r="J20" i="11"/>
  <c r="I20" i="11"/>
  <c r="G20" i="11" s="1"/>
  <c r="D20" i="11"/>
  <c r="E20" i="11" s="1"/>
  <c r="F20" i="11" s="1"/>
  <c r="J19" i="11"/>
  <c r="I19" i="11"/>
  <c r="G19" i="11" s="1"/>
  <c r="D19" i="11"/>
  <c r="E19" i="11" s="1"/>
  <c r="F19" i="11" s="1"/>
  <c r="J18" i="11"/>
  <c r="I18" i="11"/>
  <c r="G18" i="11" s="1"/>
  <c r="D18" i="11"/>
  <c r="E18" i="11" s="1"/>
  <c r="F18" i="11" s="1"/>
  <c r="J17" i="11"/>
  <c r="I17" i="11"/>
  <c r="G17" i="11" s="1"/>
  <c r="D17" i="11"/>
  <c r="E17" i="11" s="1"/>
  <c r="F17" i="11" s="1"/>
  <c r="J16" i="11"/>
  <c r="I16" i="11"/>
  <c r="G16" i="11" s="1"/>
  <c r="D16" i="11"/>
  <c r="E16" i="11" s="1"/>
  <c r="F16" i="11" s="1"/>
  <c r="J15" i="11"/>
  <c r="I15" i="11"/>
  <c r="G15" i="11" s="1"/>
  <c r="D15" i="11"/>
  <c r="E15" i="11" s="1"/>
  <c r="F15" i="11" s="1"/>
  <c r="J14" i="11"/>
  <c r="I14" i="11"/>
  <c r="G14" i="11" s="1"/>
  <c r="D14" i="11"/>
  <c r="E14" i="11" s="1"/>
  <c r="F14" i="11" s="1"/>
  <c r="J13" i="11"/>
  <c r="I13" i="11"/>
  <c r="G13" i="11" s="1"/>
  <c r="D13" i="11"/>
  <c r="E13" i="11" s="1"/>
  <c r="F13" i="11" s="1"/>
  <c r="J12" i="11"/>
  <c r="I12" i="11"/>
  <c r="G12" i="11" s="1"/>
  <c r="D12" i="11"/>
  <c r="E12" i="11" s="1"/>
  <c r="F12" i="11" s="1"/>
  <c r="J11" i="11"/>
  <c r="I11" i="11"/>
  <c r="G11" i="11" s="1"/>
  <c r="D11" i="11"/>
  <c r="E11" i="11" s="1"/>
  <c r="F11" i="11" s="1"/>
  <c r="J10" i="11"/>
  <c r="I10" i="11"/>
  <c r="G10" i="11" s="1"/>
  <c r="D10" i="11"/>
  <c r="E10" i="11" s="1"/>
  <c r="F10" i="11" s="1"/>
  <c r="J9" i="11"/>
  <c r="I9" i="11"/>
  <c r="G9" i="11" s="1"/>
  <c r="D9" i="11"/>
  <c r="E9" i="11" s="1"/>
  <c r="F9" i="11" s="1"/>
  <c r="J8" i="11"/>
  <c r="I8" i="11"/>
  <c r="G8" i="11" s="1"/>
  <c r="D8" i="11"/>
  <c r="E8" i="11" s="1"/>
  <c r="F8" i="11" s="1"/>
  <c r="J7" i="11"/>
  <c r="I7" i="11"/>
  <c r="G7" i="11" s="1"/>
  <c r="D7" i="11"/>
  <c r="E7" i="11" s="1"/>
  <c r="F7" i="11" s="1"/>
  <c r="J6" i="11"/>
  <c r="I6" i="11"/>
  <c r="G6" i="11" s="1"/>
  <c r="D6" i="11"/>
  <c r="E6" i="11" s="1"/>
  <c r="F6" i="11" s="1"/>
  <c r="J5" i="11"/>
  <c r="I5" i="11"/>
  <c r="G5" i="11" s="1"/>
  <c r="D5" i="11"/>
  <c r="E5" i="11" s="1"/>
  <c r="F5" i="11" s="1"/>
  <c r="J4" i="11"/>
  <c r="I4" i="11"/>
  <c r="G4" i="11" s="1"/>
  <c r="D4" i="11"/>
  <c r="E4" i="11" s="1"/>
  <c r="F4" i="11" s="1"/>
  <c r="J3" i="11"/>
  <c r="I3" i="11"/>
  <c r="G3" i="11" s="1"/>
  <c r="D3" i="11"/>
  <c r="E3" i="11" s="1"/>
  <c r="F3" i="11" s="1"/>
  <c r="J2" i="11"/>
  <c r="I2" i="11"/>
  <c r="G2" i="11" s="1"/>
  <c r="D2" i="11"/>
  <c r="D38" i="11" s="1"/>
  <c r="K68" i="10"/>
  <c r="H68" i="10"/>
  <c r="C67" i="10"/>
  <c r="J66" i="10"/>
  <c r="D66" i="10"/>
  <c r="I66" i="10" s="1"/>
  <c r="G66" i="10" s="1"/>
  <c r="C66" i="10"/>
  <c r="E66" i="10" s="1"/>
  <c r="F66" i="10" s="1"/>
  <c r="I65" i="10"/>
  <c r="E65" i="10"/>
  <c r="F65" i="10" s="1"/>
  <c r="D65" i="10"/>
  <c r="C65" i="10"/>
  <c r="J65" i="10" s="1"/>
  <c r="J64" i="10"/>
  <c r="C64" i="10"/>
  <c r="D63" i="10"/>
  <c r="I63" i="10" s="1"/>
  <c r="G63" i="10" s="1"/>
  <c r="C63" i="10"/>
  <c r="J63" i="10" s="1"/>
  <c r="J62" i="10"/>
  <c r="I62" i="10"/>
  <c r="G62" i="10" s="1"/>
  <c r="E62" i="10"/>
  <c r="F62" i="10" s="1"/>
  <c r="D62" i="10"/>
  <c r="K58" i="10"/>
  <c r="J58" i="10" s="1"/>
  <c r="H58" i="10"/>
  <c r="C58" i="10"/>
  <c r="J55" i="10"/>
  <c r="D55" i="10"/>
  <c r="I55" i="10" s="1"/>
  <c r="G55" i="10" s="1"/>
  <c r="C55" i="10"/>
  <c r="E55" i="10" s="1"/>
  <c r="F55" i="10" s="1"/>
  <c r="J54" i="10"/>
  <c r="I54" i="10"/>
  <c r="E54" i="10"/>
  <c r="F54" i="10" s="1"/>
  <c r="D54" i="10"/>
  <c r="C54" i="10"/>
  <c r="G54" i="10" s="1"/>
  <c r="J53" i="10"/>
  <c r="F53" i="10"/>
  <c r="E53" i="10"/>
  <c r="D53" i="10"/>
  <c r="I53" i="10" s="1"/>
  <c r="G53" i="10" s="1"/>
  <c r="J52" i="10"/>
  <c r="F52" i="10"/>
  <c r="E52" i="10"/>
  <c r="D52" i="10"/>
  <c r="I52" i="10" s="1"/>
  <c r="G52" i="10" s="1"/>
  <c r="J51" i="10"/>
  <c r="F51" i="10"/>
  <c r="E51" i="10"/>
  <c r="D51" i="10"/>
  <c r="I51" i="10" s="1"/>
  <c r="G51" i="10" s="1"/>
  <c r="J50" i="10"/>
  <c r="F50" i="10"/>
  <c r="E50" i="10"/>
  <c r="D50" i="10"/>
  <c r="I50" i="10" s="1"/>
  <c r="G50" i="10" s="1"/>
  <c r="J49" i="10"/>
  <c r="F49" i="10"/>
  <c r="E49" i="10"/>
  <c r="D49" i="10"/>
  <c r="I49" i="10" s="1"/>
  <c r="G49" i="10" s="1"/>
  <c r="J48" i="10"/>
  <c r="F48" i="10"/>
  <c r="E48" i="10"/>
  <c r="D48" i="10"/>
  <c r="I48" i="10" s="1"/>
  <c r="G48" i="10" s="1"/>
  <c r="J47" i="10"/>
  <c r="F47" i="10"/>
  <c r="E47" i="10"/>
  <c r="E58" i="10" s="1"/>
  <c r="F58" i="10" s="1"/>
  <c r="D47" i="10"/>
  <c r="I47" i="10" s="1"/>
  <c r="G47" i="10" s="1"/>
  <c r="L38" i="10"/>
  <c r="K38" i="10"/>
  <c r="J38" i="10"/>
  <c r="H38" i="10"/>
  <c r="C38" i="10"/>
  <c r="J37" i="10"/>
  <c r="I37" i="10"/>
  <c r="G37" i="10" s="1"/>
  <c r="D37" i="10"/>
  <c r="E37" i="10" s="1"/>
  <c r="F37" i="10" s="1"/>
  <c r="J36" i="10"/>
  <c r="I36" i="10"/>
  <c r="G36" i="10" s="1"/>
  <c r="D36" i="10"/>
  <c r="E36" i="10" s="1"/>
  <c r="F36" i="10" s="1"/>
  <c r="J35" i="10"/>
  <c r="I35" i="10"/>
  <c r="G35" i="10" s="1"/>
  <c r="D35" i="10"/>
  <c r="E35" i="10" s="1"/>
  <c r="F35" i="10" s="1"/>
  <c r="J34" i="10"/>
  <c r="I34" i="10"/>
  <c r="G34" i="10" s="1"/>
  <c r="D34" i="10"/>
  <c r="E34" i="10" s="1"/>
  <c r="F34" i="10" s="1"/>
  <c r="J33" i="10"/>
  <c r="I33" i="10"/>
  <c r="G33" i="10" s="1"/>
  <c r="D33" i="10"/>
  <c r="E33" i="10" s="1"/>
  <c r="F33" i="10" s="1"/>
  <c r="J32" i="10"/>
  <c r="I32" i="10"/>
  <c r="G32" i="10" s="1"/>
  <c r="D32" i="10"/>
  <c r="E32" i="10" s="1"/>
  <c r="F32" i="10" s="1"/>
  <c r="J31" i="10"/>
  <c r="I31" i="10"/>
  <c r="G31" i="10" s="1"/>
  <c r="D31" i="10"/>
  <c r="E31" i="10" s="1"/>
  <c r="F31" i="10" s="1"/>
  <c r="J30" i="10"/>
  <c r="I30" i="10"/>
  <c r="G30" i="10" s="1"/>
  <c r="D30" i="10"/>
  <c r="E30" i="10" s="1"/>
  <c r="F30" i="10" s="1"/>
  <c r="J29" i="10"/>
  <c r="I29" i="10"/>
  <c r="G29" i="10" s="1"/>
  <c r="D29" i="10"/>
  <c r="E29" i="10" s="1"/>
  <c r="F29" i="10" s="1"/>
  <c r="J28" i="10"/>
  <c r="I28" i="10"/>
  <c r="G28" i="10" s="1"/>
  <c r="D28" i="10"/>
  <c r="E28" i="10" s="1"/>
  <c r="F28" i="10" s="1"/>
  <c r="J27" i="10"/>
  <c r="I27" i="10"/>
  <c r="G27" i="10" s="1"/>
  <c r="D27" i="10"/>
  <c r="E27" i="10" s="1"/>
  <c r="F27" i="10" s="1"/>
  <c r="J26" i="10"/>
  <c r="I26" i="10"/>
  <c r="G26" i="10" s="1"/>
  <c r="D26" i="10"/>
  <c r="E26" i="10" s="1"/>
  <c r="F26" i="10" s="1"/>
  <c r="J25" i="10"/>
  <c r="I25" i="10"/>
  <c r="G25" i="10" s="1"/>
  <c r="D25" i="10"/>
  <c r="E25" i="10" s="1"/>
  <c r="F25" i="10" s="1"/>
  <c r="J24" i="10"/>
  <c r="I24" i="10"/>
  <c r="G24" i="10" s="1"/>
  <c r="D24" i="10"/>
  <c r="E24" i="10" s="1"/>
  <c r="F24" i="10" s="1"/>
  <c r="J23" i="10"/>
  <c r="I23" i="10"/>
  <c r="G23" i="10" s="1"/>
  <c r="D23" i="10"/>
  <c r="E23" i="10" s="1"/>
  <c r="F23" i="10" s="1"/>
  <c r="J22" i="10"/>
  <c r="I22" i="10"/>
  <c r="G22" i="10" s="1"/>
  <c r="D22" i="10"/>
  <c r="E22" i="10" s="1"/>
  <c r="F22" i="10" s="1"/>
  <c r="J21" i="10"/>
  <c r="I21" i="10"/>
  <c r="G21" i="10" s="1"/>
  <c r="D21" i="10"/>
  <c r="E21" i="10" s="1"/>
  <c r="F21" i="10" s="1"/>
  <c r="J20" i="10"/>
  <c r="I20" i="10"/>
  <c r="G20" i="10" s="1"/>
  <c r="D20" i="10"/>
  <c r="E20" i="10" s="1"/>
  <c r="F20" i="10" s="1"/>
  <c r="J19" i="10"/>
  <c r="I19" i="10"/>
  <c r="G19" i="10" s="1"/>
  <c r="D19" i="10"/>
  <c r="E19" i="10" s="1"/>
  <c r="F19" i="10" s="1"/>
  <c r="J18" i="10"/>
  <c r="I18" i="10"/>
  <c r="G18" i="10" s="1"/>
  <c r="D18" i="10"/>
  <c r="E18" i="10" s="1"/>
  <c r="F18" i="10" s="1"/>
  <c r="J17" i="10"/>
  <c r="I17" i="10"/>
  <c r="G17" i="10" s="1"/>
  <c r="D17" i="10"/>
  <c r="E17" i="10" s="1"/>
  <c r="F17" i="10" s="1"/>
  <c r="J16" i="10"/>
  <c r="I16" i="10"/>
  <c r="G16" i="10" s="1"/>
  <c r="F16" i="10"/>
  <c r="D16" i="10"/>
  <c r="E16" i="10" s="1"/>
  <c r="J15" i="10"/>
  <c r="I15" i="10"/>
  <c r="G15" i="10" s="1"/>
  <c r="D15" i="10"/>
  <c r="E15" i="10" s="1"/>
  <c r="F15" i="10" s="1"/>
  <c r="J14" i="10"/>
  <c r="I14" i="10"/>
  <c r="G14" i="10" s="1"/>
  <c r="F14" i="10"/>
  <c r="D14" i="10"/>
  <c r="E14" i="10" s="1"/>
  <c r="J13" i="10"/>
  <c r="I13" i="10"/>
  <c r="G13" i="10" s="1"/>
  <c r="D13" i="10"/>
  <c r="E13" i="10" s="1"/>
  <c r="F13" i="10" s="1"/>
  <c r="J12" i="10"/>
  <c r="I12" i="10"/>
  <c r="G12" i="10" s="1"/>
  <c r="F12" i="10"/>
  <c r="D12" i="10"/>
  <c r="E12" i="10" s="1"/>
  <c r="J11" i="10"/>
  <c r="I11" i="10"/>
  <c r="G11" i="10" s="1"/>
  <c r="D11" i="10"/>
  <c r="E11" i="10" s="1"/>
  <c r="F11" i="10" s="1"/>
  <c r="J10" i="10"/>
  <c r="I10" i="10"/>
  <c r="G10" i="10" s="1"/>
  <c r="F10" i="10"/>
  <c r="D10" i="10"/>
  <c r="E10" i="10" s="1"/>
  <c r="J9" i="10"/>
  <c r="I9" i="10"/>
  <c r="G9" i="10" s="1"/>
  <c r="D9" i="10"/>
  <c r="E9" i="10" s="1"/>
  <c r="F9" i="10" s="1"/>
  <c r="J8" i="10"/>
  <c r="I8" i="10"/>
  <c r="G8" i="10" s="1"/>
  <c r="F8" i="10"/>
  <c r="D8" i="10"/>
  <c r="E8" i="10" s="1"/>
  <c r="J7" i="10"/>
  <c r="I7" i="10"/>
  <c r="G7" i="10" s="1"/>
  <c r="D7" i="10"/>
  <c r="E7" i="10" s="1"/>
  <c r="F7" i="10" s="1"/>
  <c r="J6" i="10"/>
  <c r="I6" i="10"/>
  <c r="G6" i="10" s="1"/>
  <c r="F6" i="10"/>
  <c r="D6" i="10"/>
  <c r="E6" i="10" s="1"/>
  <c r="J5" i="10"/>
  <c r="I5" i="10"/>
  <c r="G5" i="10" s="1"/>
  <c r="D5" i="10"/>
  <c r="E5" i="10" s="1"/>
  <c r="F5" i="10" s="1"/>
  <c r="J4" i="10"/>
  <c r="I4" i="10"/>
  <c r="G4" i="10" s="1"/>
  <c r="F4" i="10"/>
  <c r="D4" i="10"/>
  <c r="E4" i="10" s="1"/>
  <c r="J3" i="10"/>
  <c r="I3" i="10"/>
  <c r="G3" i="10" s="1"/>
  <c r="D3" i="10"/>
  <c r="E3" i="10" s="1"/>
  <c r="F3" i="10" s="1"/>
  <c r="J2" i="10"/>
  <c r="I2" i="10"/>
  <c r="G2" i="10" s="1"/>
  <c r="D2" i="10"/>
  <c r="D38" i="10" s="1"/>
  <c r="I38" i="10" s="1"/>
  <c r="K68" i="9"/>
  <c r="H68" i="9"/>
  <c r="C67" i="9"/>
  <c r="J66" i="9"/>
  <c r="D66" i="9"/>
  <c r="I66" i="9" s="1"/>
  <c r="G66" i="9" s="1"/>
  <c r="C66" i="9"/>
  <c r="E66" i="9" s="1"/>
  <c r="F66" i="9" s="1"/>
  <c r="J65" i="9"/>
  <c r="I65" i="9"/>
  <c r="E65" i="9"/>
  <c r="F65" i="9" s="1"/>
  <c r="D65" i="9"/>
  <c r="C65" i="9"/>
  <c r="G65" i="9" s="1"/>
  <c r="J64" i="9"/>
  <c r="C64" i="9"/>
  <c r="D63" i="9"/>
  <c r="I63" i="9" s="1"/>
  <c r="C63" i="9"/>
  <c r="J63" i="9" s="1"/>
  <c r="J62" i="9"/>
  <c r="E62" i="9"/>
  <c r="F62" i="9" s="1"/>
  <c r="D62" i="9"/>
  <c r="K58" i="9"/>
  <c r="J58" i="9" s="1"/>
  <c r="H58" i="9"/>
  <c r="C58" i="9"/>
  <c r="J55" i="9"/>
  <c r="D55" i="9"/>
  <c r="I55" i="9" s="1"/>
  <c r="G55" i="9" s="1"/>
  <c r="C55" i="9"/>
  <c r="E55" i="9" s="1"/>
  <c r="F55" i="9" s="1"/>
  <c r="J54" i="9"/>
  <c r="I54" i="9"/>
  <c r="E54" i="9"/>
  <c r="F54" i="9" s="1"/>
  <c r="D54" i="9"/>
  <c r="C54" i="9"/>
  <c r="G54" i="9" s="1"/>
  <c r="J53" i="9"/>
  <c r="F53" i="9"/>
  <c r="E53" i="9"/>
  <c r="D53" i="9"/>
  <c r="I53" i="9" s="1"/>
  <c r="G53" i="9" s="1"/>
  <c r="J52" i="9"/>
  <c r="F52" i="9"/>
  <c r="E52" i="9"/>
  <c r="D52" i="9"/>
  <c r="I52" i="9" s="1"/>
  <c r="G52" i="9" s="1"/>
  <c r="J51" i="9"/>
  <c r="F51" i="9"/>
  <c r="E51" i="9"/>
  <c r="D51" i="9"/>
  <c r="I51" i="9" s="1"/>
  <c r="G51" i="9" s="1"/>
  <c r="J50" i="9"/>
  <c r="F50" i="9"/>
  <c r="E50" i="9"/>
  <c r="D50" i="9"/>
  <c r="I50" i="9" s="1"/>
  <c r="G50" i="9" s="1"/>
  <c r="J49" i="9"/>
  <c r="F49" i="9"/>
  <c r="E49" i="9"/>
  <c r="D49" i="9"/>
  <c r="I49" i="9" s="1"/>
  <c r="G49" i="9" s="1"/>
  <c r="J48" i="9"/>
  <c r="F48" i="9"/>
  <c r="E48" i="9"/>
  <c r="D48" i="9"/>
  <c r="I48" i="9" s="1"/>
  <c r="G48" i="9" s="1"/>
  <c r="J47" i="9"/>
  <c r="F47" i="9"/>
  <c r="E47" i="9"/>
  <c r="E58" i="9" s="1"/>
  <c r="F58" i="9" s="1"/>
  <c r="D47" i="9"/>
  <c r="I47" i="9" s="1"/>
  <c r="G47" i="9" s="1"/>
  <c r="L38" i="9"/>
  <c r="K38" i="9"/>
  <c r="J38" i="9"/>
  <c r="H38" i="9"/>
  <c r="C38" i="9"/>
  <c r="J37" i="9"/>
  <c r="I37" i="9"/>
  <c r="G37" i="9" s="1"/>
  <c r="D37" i="9"/>
  <c r="E37" i="9" s="1"/>
  <c r="F37" i="9" s="1"/>
  <c r="J36" i="9"/>
  <c r="I36" i="9"/>
  <c r="G36" i="9" s="1"/>
  <c r="D36" i="9"/>
  <c r="E36" i="9" s="1"/>
  <c r="F36" i="9" s="1"/>
  <c r="J35" i="9"/>
  <c r="I35" i="9"/>
  <c r="G35" i="9" s="1"/>
  <c r="D35" i="9"/>
  <c r="E35" i="9" s="1"/>
  <c r="F35" i="9" s="1"/>
  <c r="J34" i="9"/>
  <c r="I34" i="9"/>
  <c r="G34" i="9" s="1"/>
  <c r="D34" i="9"/>
  <c r="E34" i="9" s="1"/>
  <c r="F34" i="9" s="1"/>
  <c r="J33" i="9"/>
  <c r="I33" i="9"/>
  <c r="G33" i="9" s="1"/>
  <c r="D33" i="9"/>
  <c r="E33" i="9" s="1"/>
  <c r="F33" i="9" s="1"/>
  <c r="J32" i="9"/>
  <c r="I32" i="9"/>
  <c r="G32" i="9" s="1"/>
  <c r="D32" i="9"/>
  <c r="E32" i="9" s="1"/>
  <c r="F32" i="9" s="1"/>
  <c r="J31" i="9"/>
  <c r="I31" i="9"/>
  <c r="G31" i="9" s="1"/>
  <c r="D31" i="9"/>
  <c r="E31" i="9" s="1"/>
  <c r="F31" i="9" s="1"/>
  <c r="J30" i="9"/>
  <c r="I30" i="9"/>
  <c r="G30" i="9" s="1"/>
  <c r="D30" i="9"/>
  <c r="E30" i="9" s="1"/>
  <c r="F30" i="9" s="1"/>
  <c r="J29" i="9"/>
  <c r="I29" i="9"/>
  <c r="G29" i="9" s="1"/>
  <c r="D29" i="9"/>
  <c r="E29" i="9" s="1"/>
  <c r="F29" i="9" s="1"/>
  <c r="J28" i="9"/>
  <c r="I28" i="9"/>
  <c r="G28" i="9" s="1"/>
  <c r="D28" i="9"/>
  <c r="E28" i="9" s="1"/>
  <c r="F28" i="9" s="1"/>
  <c r="J27" i="9"/>
  <c r="I27" i="9"/>
  <c r="G27" i="9" s="1"/>
  <c r="D27" i="9"/>
  <c r="E27" i="9" s="1"/>
  <c r="F27" i="9" s="1"/>
  <c r="J26" i="9"/>
  <c r="I26" i="9"/>
  <c r="G26" i="9" s="1"/>
  <c r="D26" i="9"/>
  <c r="E26" i="9" s="1"/>
  <c r="F26" i="9" s="1"/>
  <c r="J25" i="9"/>
  <c r="I25" i="9"/>
  <c r="G25" i="9" s="1"/>
  <c r="D25" i="9"/>
  <c r="E25" i="9" s="1"/>
  <c r="F25" i="9" s="1"/>
  <c r="J24" i="9"/>
  <c r="I24" i="9"/>
  <c r="G24" i="9" s="1"/>
  <c r="D24" i="9"/>
  <c r="E24" i="9" s="1"/>
  <c r="F24" i="9" s="1"/>
  <c r="J23" i="9"/>
  <c r="I23" i="9"/>
  <c r="G23" i="9" s="1"/>
  <c r="D23" i="9"/>
  <c r="E23" i="9" s="1"/>
  <c r="F23" i="9" s="1"/>
  <c r="J22" i="9"/>
  <c r="I22" i="9"/>
  <c r="G22" i="9" s="1"/>
  <c r="D22" i="9"/>
  <c r="E22" i="9" s="1"/>
  <c r="F22" i="9" s="1"/>
  <c r="J21" i="9"/>
  <c r="I21" i="9"/>
  <c r="G21" i="9" s="1"/>
  <c r="D21" i="9"/>
  <c r="E21" i="9" s="1"/>
  <c r="F21" i="9" s="1"/>
  <c r="J20" i="9"/>
  <c r="I20" i="9"/>
  <c r="G20" i="9" s="1"/>
  <c r="D20" i="9"/>
  <c r="E20" i="9" s="1"/>
  <c r="F20" i="9" s="1"/>
  <c r="J19" i="9"/>
  <c r="I19" i="9"/>
  <c r="G19" i="9" s="1"/>
  <c r="D19" i="9"/>
  <c r="E19" i="9" s="1"/>
  <c r="F19" i="9" s="1"/>
  <c r="J18" i="9"/>
  <c r="I18" i="9"/>
  <c r="G18" i="9" s="1"/>
  <c r="D18" i="9"/>
  <c r="E18" i="9" s="1"/>
  <c r="F18" i="9" s="1"/>
  <c r="J17" i="9"/>
  <c r="I17" i="9"/>
  <c r="G17" i="9" s="1"/>
  <c r="D17" i="9"/>
  <c r="E17" i="9" s="1"/>
  <c r="F17" i="9" s="1"/>
  <c r="J16" i="9"/>
  <c r="I16" i="9"/>
  <c r="G16" i="9" s="1"/>
  <c r="D16" i="9"/>
  <c r="E16" i="9" s="1"/>
  <c r="F16" i="9" s="1"/>
  <c r="J15" i="9"/>
  <c r="I15" i="9"/>
  <c r="G15" i="9" s="1"/>
  <c r="F15" i="9"/>
  <c r="D15" i="9"/>
  <c r="E15" i="9" s="1"/>
  <c r="J14" i="9"/>
  <c r="I14" i="9"/>
  <c r="G14" i="9" s="1"/>
  <c r="D14" i="9"/>
  <c r="E14" i="9" s="1"/>
  <c r="F14" i="9" s="1"/>
  <c r="J13" i="9"/>
  <c r="I13" i="9"/>
  <c r="G13" i="9" s="1"/>
  <c r="F13" i="9"/>
  <c r="D13" i="9"/>
  <c r="E13" i="9" s="1"/>
  <c r="J12" i="9"/>
  <c r="I12" i="9"/>
  <c r="G12" i="9" s="1"/>
  <c r="D12" i="9"/>
  <c r="E12" i="9" s="1"/>
  <c r="F12" i="9" s="1"/>
  <c r="J11" i="9"/>
  <c r="I11" i="9"/>
  <c r="G11" i="9" s="1"/>
  <c r="F11" i="9"/>
  <c r="D11" i="9"/>
  <c r="E11" i="9" s="1"/>
  <c r="J10" i="9"/>
  <c r="I10" i="9"/>
  <c r="G10" i="9" s="1"/>
  <c r="D10" i="9"/>
  <c r="E10" i="9" s="1"/>
  <c r="F10" i="9" s="1"/>
  <c r="J9" i="9"/>
  <c r="I9" i="9"/>
  <c r="G9" i="9" s="1"/>
  <c r="F9" i="9"/>
  <c r="D9" i="9"/>
  <c r="E9" i="9" s="1"/>
  <c r="J8" i="9"/>
  <c r="I8" i="9"/>
  <c r="G8" i="9" s="1"/>
  <c r="D8" i="9"/>
  <c r="E8" i="9" s="1"/>
  <c r="F8" i="9" s="1"/>
  <c r="J7" i="9"/>
  <c r="I7" i="9"/>
  <c r="G7" i="9" s="1"/>
  <c r="F7" i="9"/>
  <c r="D7" i="9"/>
  <c r="E7" i="9" s="1"/>
  <c r="J6" i="9"/>
  <c r="I6" i="9"/>
  <c r="G6" i="9" s="1"/>
  <c r="D6" i="9"/>
  <c r="E6" i="9" s="1"/>
  <c r="F6" i="9" s="1"/>
  <c r="J5" i="9"/>
  <c r="I5" i="9"/>
  <c r="G5" i="9" s="1"/>
  <c r="F5" i="9"/>
  <c r="D5" i="9"/>
  <c r="E5" i="9" s="1"/>
  <c r="J4" i="9"/>
  <c r="I4" i="9"/>
  <c r="G4" i="9" s="1"/>
  <c r="D4" i="9"/>
  <c r="E4" i="9" s="1"/>
  <c r="F4" i="9" s="1"/>
  <c r="J3" i="9"/>
  <c r="I3" i="9"/>
  <c r="G3" i="9" s="1"/>
  <c r="F3" i="9"/>
  <c r="D3" i="9"/>
  <c r="E3" i="9" s="1"/>
  <c r="J2" i="9"/>
  <c r="I2" i="9"/>
  <c r="G2" i="9" s="1"/>
  <c r="D2" i="9"/>
  <c r="D38" i="9" s="1"/>
  <c r="I38" i="9" s="1"/>
  <c r="K68" i="8"/>
  <c r="H68" i="8"/>
  <c r="C67" i="8"/>
  <c r="J66" i="8"/>
  <c r="D66" i="8"/>
  <c r="I66" i="8" s="1"/>
  <c r="G66" i="8" s="1"/>
  <c r="C66" i="8"/>
  <c r="C65" i="8"/>
  <c r="J65" i="8" s="1"/>
  <c r="C64" i="8"/>
  <c r="J64" i="8" s="1"/>
  <c r="J63" i="8"/>
  <c r="D63" i="8"/>
  <c r="C63" i="8"/>
  <c r="J62" i="8"/>
  <c r="I62" i="8"/>
  <c r="G62" i="8" s="1"/>
  <c r="E62" i="8"/>
  <c r="F62" i="8" s="1"/>
  <c r="D62" i="8"/>
  <c r="K58" i="8"/>
  <c r="J58" i="8" s="1"/>
  <c r="H58" i="8"/>
  <c r="C58" i="8"/>
  <c r="J55" i="8"/>
  <c r="D55" i="8"/>
  <c r="I55" i="8" s="1"/>
  <c r="G55" i="8" s="1"/>
  <c r="C55" i="8"/>
  <c r="C54" i="8"/>
  <c r="J54" i="8" s="1"/>
  <c r="J53" i="8"/>
  <c r="I53" i="8"/>
  <c r="G53" i="8"/>
  <c r="D53" i="8"/>
  <c r="E53" i="8" s="1"/>
  <c r="F53" i="8" s="1"/>
  <c r="J52" i="8"/>
  <c r="I52" i="8"/>
  <c r="G52" i="8"/>
  <c r="D52" i="8"/>
  <c r="E52" i="8" s="1"/>
  <c r="F52" i="8" s="1"/>
  <c r="J51" i="8"/>
  <c r="I51" i="8"/>
  <c r="G51" i="8"/>
  <c r="D51" i="8"/>
  <c r="E51" i="8" s="1"/>
  <c r="F51" i="8" s="1"/>
  <c r="J50" i="8"/>
  <c r="I50" i="8"/>
  <c r="G50" i="8"/>
  <c r="D50" i="8"/>
  <c r="E50" i="8" s="1"/>
  <c r="F50" i="8" s="1"/>
  <c r="J49" i="8"/>
  <c r="I49" i="8"/>
  <c r="G49" i="8"/>
  <c r="D49" i="8"/>
  <c r="E49" i="8" s="1"/>
  <c r="F49" i="8" s="1"/>
  <c r="J48" i="8"/>
  <c r="I48" i="8"/>
  <c r="G48" i="8"/>
  <c r="D48" i="8"/>
  <c r="E48" i="8" s="1"/>
  <c r="F48" i="8" s="1"/>
  <c r="J47" i="8"/>
  <c r="I47" i="8"/>
  <c r="G47" i="8"/>
  <c r="D47" i="8"/>
  <c r="E47" i="8" s="1"/>
  <c r="L38" i="8"/>
  <c r="K38" i="8"/>
  <c r="J38" i="8"/>
  <c r="H38" i="8"/>
  <c r="C38" i="8"/>
  <c r="J37" i="8"/>
  <c r="I37" i="8"/>
  <c r="G37" i="8" s="1"/>
  <c r="D37" i="8"/>
  <c r="E37" i="8" s="1"/>
  <c r="F37" i="8" s="1"/>
  <c r="J36" i="8"/>
  <c r="I36" i="8"/>
  <c r="G36" i="8" s="1"/>
  <c r="D36" i="8"/>
  <c r="E36" i="8" s="1"/>
  <c r="F36" i="8" s="1"/>
  <c r="J35" i="8"/>
  <c r="I35" i="8"/>
  <c r="G35" i="8" s="1"/>
  <c r="D35" i="8"/>
  <c r="E35" i="8" s="1"/>
  <c r="F35" i="8" s="1"/>
  <c r="J34" i="8"/>
  <c r="I34" i="8"/>
  <c r="G34" i="8" s="1"/>
  <c r="D34" i="8"/>
  <c r="E34" i="8" s="1"/>
  <c r="F34" i="8" s="1"/>
  <c r="J33" i="8"/>
  <c r="I33" i="8"/>
  <c r="G33" i="8" s="1"/>
  <c r="D33" i="8"/>
  <c r="E33" i="8" s="1"/>
  <c r="F33" i="8" s="1"/>
  <c r="J32" i="8"/>
  <c r="I32" i="8"/>
  <c r="G32" i="8" s="1"/>
  <c r="D32" i="8"/>
  <c r="E32" i="8" s="1"/>
  <c r="F32" i="8" s="1"/>
  <c r="J31" i="8"/>
  <c r="I31" i="8"/>
  <c r="G31" i="8" s="1"/>
  <c r="D31" i="8"/>
  <c r="E31" i="8" s="1"/>
  <c r="F31" i="8" s="1"/>
  <c r="J30" i="8"/>
  <c r="I30" i="8"/>
  <c r="G30" i="8" s="1"/>
  <c r="D30" i="8"/>
  <c r="E30" i="8" s="1"/>
  <c r="F30" i="8" s="1"/>
  <c r="J29" i="8"/>
  <c r="I29" i="8"/>
  <c r="G29" i="8" s="1"/>
  <c r="D29" i="8"/>
  <c r="E29" i="8" s="1"/>
  <c r="F29" i="8" s="1"/>
  <c r="J28" i="8"/>
  <c r="I28" i="8"/>
  <c r="G28" i="8" s="1"/>
  <c r="D28" i="8"/>
  <c r="E28" i="8" s="1"/>
  <c r="F28" i="8" s="1"/>
  <c r="J27" i="8"/>
  <c r="I27" i="8"/>
  <c r="G27" i="8" s="1"/>
  <c r="D27" i="8"/>
  <c r="E27" i="8" s="1"/>
  <c r="F27" i="8" s="1"/>
  <c r="J26" i="8"/>
  <c r="I26" i="8"/>
  <c r="G26" i="8" s="1"/>
  <c r="D26" i="8"/>
  <c r="E26" i="8" s="1"/>
  <c r="F26" i="8" s="1"/>
  <c r="J25" i="8"/>
  <c r="I25" i="8"/>
  <c r="G25" i="8" s="1"/>
  <c r="D25" i="8"/>
  <c r="E25" i="8" s="1"/>
  <c r="F25" i="8" s="1"/>
  <c r="J24" i="8"/>
  <c r="I24" i="8"/>
  <c r="G24" i="8" s="1"/>
  <c r="D24" i="8"/>
  <c r="E24" i="8" s="1"/>
  <c r="F24" i="8" s="1"/>
  <c r="J23" i="8"/>
  <c r="I23" i="8"/>
  <c r="G23" i="8" s="1"/>
  <c r="D23" i="8"/>
  <c r="E23" i="8" s="1"/>
  <c r="F23" i="8" s="1"/>
  <c r="J22" i="8"/>
  <c r="I22" i="8"/>
  <c r="G22" i="8" s="1"/>
  <c r="D22" i="8"/>
  <c r="E22" i="8" s="1"/>
  <c r="F22" i="8" s="1"/>
  <c r="J21" i="8"/>
  <c r="I21" i="8"/>
  <c r="G21" i="8" s="1"/>
  <c r="D21" i="8"/>
  <c r="E21" i="8" s="1"/>
  <c r="F21" i="8" s="1"/>
  <c r="J20" i="8"/>
  <c r="I20" i="8"/>
  <c r="G20" i="8" s="1"/>
  <c r="D20" i="8"/>
  <c r="E20" i="8" s="1"/>
  <c r="F20" i="8" s="1"/>
  <c r="J19" i="8"/>
  <c r="I19" i="8"/>
  <c r="G19" i="8" s="1"/>
  <c r="D19" i="8"/>
  <c r="E19" i="8" s="1"/>
  <c r="F19" i="8" s="1"/>
  <c r="J18" i="8"/>
  <c r="I18" i="8"/>
  <c r="G18" i="8" s="1"/>
  <c r="D18" i="8"/>
  <c r="E18" i="8" s="1"/>
  <c r="F18" i="8" s="1"/>
  <c r="J17" i="8"/>
  <c r="I17" i="8"/>
  <c r="G17" i="8" s="1"/>
  <c r="D17" i="8"/>
  <c r="E17" i="8" s="1"/>
  <c r="F17" i="8" s="1"/>
  <c r="J16" i="8"/>
  <c r="I16" i="8"/>
  <c r="G16" i="8" s="1"/>
  <c r="D16" i="8"/>
  <c r="E16" i="8" s="1"/>
  <c r="F16" i="8" s="1"/>
  <c r="J15" i="8"/>
  <c r="I15" i="8"/>
  <c r="G15" i="8" s="1"/>
  <c r="D15" i="8"/>
  <c r="E15" i="8" s="1"/>
  <c r="F15" i="8" s="1"/>
  <c r="J14" i="8"/>
  <c r="I14" i="8"/>
  <c r="G14" i="8" s="1"/>
  <c r="D14" i="8"/>
  <c r="E14" i="8" s="1"/>
  <c r="F14" i="8" s="1"/>
  <c r="J13" i="8"/>
  <c r="I13" i="8"/>
  <c r="G13" i="8" s="1"/>
  <c r="D13" i="8"/>
  <c r="E13" i="8" s="1"/>
  <c r="F13" i="8" s="1"/>
  <c r="J12" i="8"/>
  <c r="I12" i="8"/>
  <c r="G12" i="8" s="1"/>
  <c r="D12" i="8"/>
  <c r="E12" i="8" s="1"/>
  <c r="F12" i="8" s="1"/>
  <c r="J11" i="8"/>
  <c r="I11" i="8"/>
  <c r="G11" i="8" s="1"/>
  <c r="D11" i="8"/>
  <c r="E11" i="8" s="1"/>
  <c r="F11" i="8" s="1"/>
  <c r="J10" i="8"/>
  <c r="I10" i="8"/>
  <c r="G10" i="8" s="1"/>
  <c r="D10" i="8"/>
  <c r="E10" i="8" s="1"/>
  <c r="F10" i="8" s="1"/>
  <c r="J9" i="8"/>
  <c r="I9" i="8"/>
  <c r="G9" i="8" s="1"/>
  <c r="D9" i="8"/>
  <c r="E9" i="8" s="1"/>
  <c r="F9" i="8" s="1"/>
  <c r="J8" i="8"/>
  <c r="I8" i="8"/>
  <c r="G8" i="8" s="1"/>
  <c r="D8" i="8"/>
  <c r="E8" i="8" s="1"/>
  <c r="F8" i="8" s="1"/>
  <c r="J7" i="8"/>
  <c r="I7" i="8"/>
  <c r="G7" i="8" s="1"/>
  <c r="D7" i="8"/>
  <c r="E7" i="8" s="1"/>
  <c r="F7" i="8" s="1"/>
  <c r="J6" i="8"/>
  <c r="I6" i="8"/>
  <c r="G6" i="8" s="1"/>
  <c r="D6" i="8"/>
  <c r="E6" i="8" s="1"/>
  <c r="F6" i="8" s="1"/>
  <c r="J5" i="8"/>
  <c r="I5" i="8"/>
  <c r="G5" i="8" s="1"/>
  <c r="D5" i="8"/>
  <c r="E5" i="8" s="1"/>
  <c r="F5" i="8" s="1"/>
  <c r="J4" i="8"/>
  <c r="I4" i="8"/>
  <c r="G4" i="8" s="1"/>
  <c r="D4" i="8"/>
  <c r="E4" i="8" s="1"/>
  <c r="F4" i="8" s="1"/>
  <c r="J3" i="8"/>
  <c r="I3" i="8"/>
  <c r="G3" i="8" s="1"/>
  <c r="D3" i="8"/>
  <c r="E3" i="8" s="1"/>
  <c r="F3" i="8" s="1"/>
  <c r="J2" i="8"/>
  <c r="I2" i="8"/>
  <c r="G2" i="8" s="1"/>
  <c r="D2" i="8"/>
  <c r="D38" i="8" s="1"/>
  <c r="K68" i="7"/>
  <c r="H68" i="7"/>
  <c r="J67" i="7"/>
  <c r="I67" i="7"/>
  <c r="D67" i="7"/>
  <c r="C67" i="7"/>
  <c r="G67" i="7" s="1"/>
  <c r="C66" i="7"/>
  <c r="D65" i="7"/>
  <c r="I65" i="7" s="1"/>
  <c r="C65" i="7"/>
  <c r="J65" i="7" s="1"/>
  <c r="C64" i="7"/>
  <c r="J64" i="7" s="1"/>
  <c r="J63" i="7"/>
  <c r="D63" i="7"/>
  <c r="I63" i="7" s="1"/>
  <c r="G63" i="7" s="1"/>
  <c r="C63" i="7"/>
  <c r="J62" i="7"/>
  <c r="I62" i="7"/>
  <c r="G62" i="7"/>
  <c r="E62" i="7"/>
  <c r="F62" i="7" s="1"/>
  <c r="D62" i="7"/>
  <c r="K58" i="7"/>
  <c r="H58" i="7"/>
  <c r="J55" i="7"/>
  <c r="C55" i="7"/>
  <c r="D54" i="7"/>
  <c r="I54" i="7" s="1"/>
  <c r="C54" i="7"/>
  <c r="J54" i="7" s="1"/>
  <c r="J53" i="7"/>
  <c r="E53" i="7"/>
  <c r="F53" i="7" s="1"/>
  <c r="D53" i="7"/>
  <c r="I53" i="7" s="1"/>
  <c r="G53" i="7" s="1"/>
  <c r="J52" i="7"/>
  <c r="E52" i="7"/>
  <c r="F52" i="7" s="1"/>
  <c r="D52" i="7"/>
  <c r="I52" i="7" s="1"/>
  <c r="G52" i="7" s="1"/>
  <c r="J51" i="7"/>
  <c r="E51" i="7"/>
  <c r="F51" i="7" s="1"/>
  <c r="D51" i="7"/>
  <c r="I51" i="7" s="1"/>
  <c r="G51" i="7" s="1"/>
  <c r="J50" i="7"/>
  <c r="E50" i="7"/>
  <c r="F50" i="7" s="1"/>
  <c r="D50" i="7"/>
  <c r="I50" i="7" s="1"/>
  <c r="G50" i="7" s="1"/>
  <c r="J49" i="7"/>
  <c r="E49" i="7"/>
  <c r="F49" i="7" s="1"/>
  <c r="D49" i="7"/>
  <c r="I49" i="7" s="1"/>
  <c r="G49" i="7" s="1"/>
  <c r="J48" i="7"/>
  <c r="E48" i="7"/>
  <c r="F48" i="7" s="1"/>
  <c r="D48" i="7"/>
  <c r="I48" i="7" s="1"/>
  <c r="G48" i="7" s="1"/>
  <c r="J47" i="7"/>
  <c r="E47" i="7"/>
  <c r="D47" i="7"/>
  <c r="I47" i="7" s="1"/>
  <c r="G47" i="7" s="1"/>
  <c r="L38" i="7"/>
  <c r="K38" i="7"/>
  <c r="J38" i="7" s="1"/>
  <c r="H38" i="7"/>
  <c r="C38" i="7"/>
  <c r="J37" i="7"/>
  <c r="I37" i="7"/>
  <c r="G37" i="7" s="1"/>
  <c r="D37" i="7"/>
  <c r="E37" i="7" s="1"/>
  <c r="F37" i="7" s="1"/>
  <c r="J36" i="7"/>
  <c r="I36" i="7"/>
  <c r="G36" i="7" s="1"/>
  <c r="D36" i="7"/>
  <c r="E36" i="7" s="1"/>
  <c r="F36" i="7" s="1"/>
  <c r="J35" i="7"/>
  <c r="I35" i="7"/>
  <c r="G35" i="7" s="1"/>
  <c r="D35" i="7"/>
  <c r="E35" i="7" s="1"/>
  <c r="F35" i="7" s="1"/>
  <c r="J34" i="7"/>
  <c r="I34" i="7"/>
  <c r="G34" i="7" s="1"/>
  <c r="D34" i="7"/>
  <c r="E34" i="7" s="1"/>
  <c r="F34" i="7" s="1"/>
  <c r="J33" i="7"/>
  <c r="I33" i="7"/>
  <c r="G33" i="7" s="1"/>
  <c r="D33" i="7"/>
  <c r="E33" i="7" s="1"/>
  <c r="F33" i="7" s="1"/>
  <c r="J32" i="7"/>
  <c r="I32" i="7"/>
  <c r="G32" i="7" s="1"/>
  <c r="D32" i="7"/>
  <c r="E32" i="7" s="1"/>
  <c r="F32" i="7" s="1"/>
  <c r="J31" i="7"/>
  <c r="I31" i="7"/>
  <c r="G31" i="7" s="1"/>
  <c r="D31" i="7"/>
  <c r="E31" i="7" s="1"/>
  <c r="F31" i="7" s="1"/>
  <c r="J30" i="7"/>
  <c r="I30" i="7"/>
  <c r="G30" i="7" s="1"/>
  <c r="D30" i="7"/>
  <c r="E30" i="7" s="1"/>
  <c r="F30" i="7" s="1"/>
  <c r="J29" i="7"/>
  <c r="I29" i="7"/>
  <c r="G29" i="7" s="1"/>
  <c r="D29" i="7"/>
  <c r="E29" i="7" s="1"/>
  <c r="F29" i="7" s="1"/>
  <c r="J28" i="7"/>
  <c r="I28" i="7"/>
  <c r="G28" i="7" s="1"/>
  <c r="D28" i="7"/>
  <c r="E28" i="7" s="1"/>
  <c r="F28" i="7" s="1"/>
  <c r="J27" i="7"/>
  <c r="I27" i="7"/>
  <c r="G27" i="7" s="1"/>
  <c r="D27" i="7"/>
  <c r="E27" i="7" s="1"/>
  <c r="F27" i="7" s="1"/>
  <c r="J26" i="7"/>
  <c r="I26" i="7"/>
  <c r="G26" i="7" s="1"/>
  <c r="D26" i="7"/>
  <c r="E26" i="7" s="1"/>
  <c r="F26" i="7" s="1"/>
  <c r="J25" i="7"/>
  <c r="I25" i="7"/>
  <c r="G25" i="7" s="1"/>
  <c r="D25" i="7"/>
  <c r="E25" i="7" s="1"/>
  <c r="F25" i="7" s="1"/>
  <c r="J24" i="7"/>
  <c r="I24" i="7"/>
  <c r="G24" i="7" s="1"/>
  <c r="D24" i="7"/>
  <c r="E24" i="7" s="1"/>
  <c r="F24" i="7" s="1"/>
  <c r="J23" i="7"/>
  <c r="I23" i="7"/>
  <c r="G23" i="7" s="1"/>
  <c r="D23" i="7"/>
  <c r="E23" i="7" s="1"/>
  <c r="F23" i="7" s="1"/>
  <c r="J22" i="7"/>
  <c r="I22" i="7"/>
  <c r="G22" i="7" s="1"/>
  <c r="D22" i="7"/>
  <c r="E22" i="7" s="1"/>
  <c r="F22" i="7" s="1"/>
  <c r="J21" i="7"/>
  <c r="I21" i="7"/>
  <c r="G21" i="7" s="1"/>
  <c r="D21" i="7"/>
  <c r="E21" i="7" s="1"/>
  <c r="F21" i="7" s="1"/>
  <c r="J20" i="7"/>
  <c r="I20" i="7"/>
  <c r="G20" i="7" s="1"/>
  <c r="D20" i="7"/>
  <c r="E20" i="7" s="1"/>
  <c r="F20" i="7" s="1"/>
  <c r="J19" i="7"/>
  <c r="I19" i="7"/>
  <c r="G19" i="7" s="1"/>
  <c r="D19" i="7"/>
  <c r="E19" i="7" s="1"/>
  <c r="F19" i="7" s="1"/>
  <c r="J18" i="7"/>
  <c r="I18" i="7"/>
  <c r="G18" i="7" s="1"/>
  <c r="D18" i="7"/>
  <c r="E18" i="7" s="1"/>
  <c r="F18" i="7" s="1"/>
  <c r="J17" i="7"/>
  <c r="I17" i="7"/>
  <c r="G17" i="7" s="1"/>
  <c r="D17" i="7"/>
  <c r="E17" i="7" s="1"/>
  <c r="F17" i="7" s="1"/>
  <c r="J16" i="7"/>
  <c r="I16" i="7"/>
  <c r="G16" i="7" s="1"/>
  <c r="D16" i="7"/>
  <c r="E16" i="7" s="1"/>
  <c r="F16" i="7" s="1"/>
  <c r="J15" i="7"/>
  <c r="I15" i="7"/>
  <c r="G15" i="7" s="1"/>
  <c r="D15" i="7"/>
  <c r="E15" i="7" s="1"/>
  <c r="F15" i="7" s="1"/>
  <c r="J14" i="7"/>
  <c r="I14" i="7"/>
  <c r="G14" i="7" s="1"/>
  <c r="D14" i="7"/>
  <c r="E14" i="7" s="1"/>
  <c r="F14" i="7" s="1"/>
  <c r="J13" i="7"/>
  <c r="I13" i="7"/>
  <c r="G13" i="7" s="1"/>
  <c r="D13" i="7"/>
  <c r="E13" i="7" s="1"/>
  <c r="F13" i="7" s="1"/>
  <c r="J12" i="7"/>
  <c r="I12" i="7"/>
  <c r="G12" i="7" s="1"/>
  <c r="D12" i="7"/>
  <c r="E12" i="7" s="1"/>
  <c r="F12" i="7" s="1"/>
  <c r="J11" i="7"/>
  <c r="I11" i="7"/>
  <c r="G11" i="7" s="1"/>
  <c r="D11" i="7"/>
  <c r="E11" i="7" s="1"/>
  <c r="F11" i="7" s="1"/>
  <c r="J10" i="7"/>
  <c r="I10" i="7"/>
  <c r="G10" i="7" s="1"/>
  <c r="D10" i="7"/>
  <c r="E10" i="7" s="1"/>
  <c r="F10" i="7" s="1"/>
  <c r="J9" i="7"/>
  <c r="I9" i="7"/>
  <c r="G9" i="7" s="1"/>
  <c r="D9" i="7"/>
  <c r="E9" i="7" s="1"/>
  <c r="F9" i="7" s="1"/>
  <c r="J8" i="7"/>
  <c r="I8" i="7"/>
  <c r="G8" i="7" s="1"/>
  <c r="D8" i="7"/>
  <c r="E8" i="7" s="1"/>
  <c r="F8" i="7" s="1"/>
  <c r="J7" i="7"/>
  <c r="I7" i="7"/>
  <c r="G7" i="7" s="1"/>
  <c r="D7" i="7"/>
  <c r="E7" i="7" s="1"/>
  <c r="F7" i="7" s="1"/>
  <c r="J6" i="7"/>
  <c r="I6" i="7"/>
  <c r="G6" i="7" s="1"/>
  <c r="D6" i="7"/>
  <c r="E6" i="7" s="1"/>
  <c r="F6" i="7" s="1"/>
  <c r="J5" i="7"/>
  <c r="I5" i="7"/>
  <c r="G5" i="7" s="1"/>
  <c r="D5" i="7"/>
  <c r="E5" i="7" s="1"/>
  <c r="F5" i="7" s="1"/>
  <c r="J4" i="7"/>
  <c r="I4" i="7"/>
  <c r="G4" i="7" s="1"/>
  <c r="D4" i="7"/>
  <c r="E4" i="7" s="1"/>
  <c r="F4" i="7" s="1"/>
  <c r="J3" i="7"/>
  <c r="I3" i="7"/>
  <c r="G3" i="7" s="1"/>
  <c r="D3" i="7"/>
  <c r="E3" i="7" s="1"/>
  <c r="F3" i="7" s="1"/>
  <c r="J2" i="7"/>
  <c r="I2" i="7"/>
  <c r="G2" i="7" s="1"/>
  <c r="D2" i="7"/>
  <c r="D38" i="7" s="1"/>
  <c r="I38" i="7" s="1"/>
  <c r="K68" i="6"/>
  <c r="H68" i="6"/>
  <c r="C67" i="6"/>
  <c r="D67" i="6" s="1"/>
  <c r="J66" i="6"/>
  <c r="C66" i="6"/>
  <c r="J65" i="6"/>
  <c r="D65" i="6"/>
  <c r="I65" i="6" s="1"/>
  <c r="G65" i="6" s="1"/>
  <c r="C65" i="6"/>
  <c r="C64" i="6"/>
  <c r="J64" i="6" s="1"/>
  <c r="C63" i="6"/>
  <c r="J63" i="6" s="1"/>
  <c r="J62" i="6"/>
  <c r="D62" i="6"/>
  <c r="K58" i="6"/>
  <c r="H58" i="6"/>
  <c r="J55" i="6"/>
  <c r="C55" i="6"/>
  <c r="J54" i="6"/>
  <c r="D54" i="6"/>
  <c r="I54" i="6" s="1"/>
  <c r="G54" i="6" s="1"/>
  <c r="C54" i="6"/>
  <c r="J53" i="6"/>
  <c r="I53" i="6"/>
  <c r="G53" i="6" s="1"/>
  <c r="E53" i="6"/>
  <c r="F53" i="6" s="1"/>
  <c r="D53" i="6"/>
  <c r="J52" i="6"/>
  <c r="I52" i="6"/>
  <c r="G52" i="6" s="1"/>
  <c r="E52" i="6"/>
  <c r="F52" i="6" s="1"/>
  <c r="D52" i="6"/>
  <c r="J51" i="6"/>
  <c r="I51" i="6"/>
  <c r="G51" i="6" s="1"/>
  <c r="E51" i="6"/>
  <c r="F51" i="6" s="1"/>
  <c r="D51" i="6"/>
  <c r="J50" i="6"/>
  <c r="I50" i="6"/>
  <c r="G50" i="6" s="1"/>
  <c r="E50" i="6"/>
  <c r="F50" i="6" s="1"/>
  <c r="D50" i="6"/>
  <c r="J49" i="6"/>
  <c r="I49" i="6"/>
  <c r="G49" i="6" s="1"/>
  <c r="E49" i="6"/>
  <c r="F49" i="6" s="1"/>
  <c r="D49" i="6"/>
  <c r="J48" i="6"/>
  <c r="I48" i="6"/>
  <c r="G48" i="6" s="1"/>
  <c r="E48" i="6"/>
  <c r="F48" i="6" s="1"/>
  <c r="D48" i="6"/>
  <c r="J47" i="6"/>
  <c r="I47" i="6"/>
  <c r="G47" i="6" s="1"/>
  <c r="E47" i="6"/>
  <c r="F47" i="6" s="1"/>
  <c r="D47" i="6"/>
  <c r="L38" i="6"/>
  <c r="K38" i="6"/>
  <c r="J38" i="6"/>
  <c r="H38" i="6"/>
  <c r="D38" i="6"/>
  <c r="I38" i="6" s="1"/>
  <c r="C38" i="6"/>
  <c r="J37" i="6"/>
  <c r="I37" i="6"/>
  <c r="G37" i="6"/>
  <c r="E37" i="6"/>
  <c r="F37" i="6" s="1"/>
  <c r="D37" i="6"/>
  <c r="J36" i="6"/>
  <c r="I36" i="6"/>
  <c r="G36" i="6"/>
  <c r="E36" i="6"/>
  <c r="F36" i="6" s="1"/>
  <c r="D36" i="6"/>
  <c r="J35" i="6"/>
  <c r="I35" i="6"/>
  <c r="G35" i="6"/>
  <c r="E35" i="6"/>
  <c r="F35" i="6" s="1"/>
  <c r="D35" i="6"/>
  <c r="J34" i="6"/>
  <c r="I34" i="6"/>
  <c r="G34" i="6"/>
  <c r="E34" i="6"/>
  <c r="F34" i="6" s="1"/>
  <c r="D34" i="6"/>
  <c r="J33" i="6"/>
  <c r="I33" i="6"/>
  <c r="G33" i="6"/>
  <c r="E33" i="6"/>
  <c r="F33" i="6" s="1"/>
  <c r="D33" i="6"/>
  <c r="J32" i="6"/>
  <c r="I32" i="6"/>
  <c r="G32" i="6"/>
  <c r="E32" i="6"/>
  <c r="F32" i="6" s="1"/>
  <c r="D32" i="6"/>
  <c r="J31" i="6"/>
  <c r="I31" i="6"/>
  <c r="G31" i="6"/>
  <c r="E31" i="6"/>
  <c r="F31" i="6" s="1"/>
  <c r="D31" i="6"/>
  <c r="J30" i="6"/>
  <c r="I30" i="6"/>
  <c r="G30" i="6"/>
  <c r="E30" i="6"/>
  <c r="F30" i="6" s="1"/>
  <c r="D30" i="6"/>
  <c r="J29" i="6"/>
  <c r="I29" i="6"/>
  <c r="G29" i="6"/>
  <c r="E29" i="6"/>
  <c r="F29" i="6" s="1"/>
  <c r="D29" i="6"/>
  <c r="J28" i="6"/>
  <c r="I28" i="6"/>
  <c r="G28" i="6"/>
  <c r="E28" i="6"/>
  <c r="F28" i="6" s="1"/>
  <c r="D28" i="6"/>
  <c r="J27" i="6"/>
  <c r="I27" i="6"/>
  <c r="G27" i="6"/>
  <c r="E27" i="6"/>
  <c r="F27" i="6" s="1"/>
  <c r="D27" i="6"/>
  <c r="J26" i="6"/>
  <c r="I26" i="6"/>
  <c r="G26" i="6"/>
  <c r="E26" i="6"/>
  <c r="F26" i="6" s="1"/>
  <c r="D26" i="6"/>
  <c r="J25" i="6"/>
  <c r="I25" i="6"/>
  <c r="G25" i="6"/>
  <c r="E25" i="6"/>
  <c r="F25" i="6" s="1"/>
  <c r="D25" i="6"/>
  <c r="J24" i="6"/>
  <c r="I24" i="6"/>
  <c r="G24" i="6"/>
  <c r="E24" i="6"/>
  <c r="F24" i="6" s="1"/>
  <c r="D24" i="6"/>
  <c r="J23" i="6"/>
  <c r="I23" i="6"/>
  <c r="G23" i="6"/>
  <c r="E23" i="6"/>
  <c r="F23" i="6" s="1"/>
  <c r="D23" i="6"/>
  <c r="J22" i="6"/>
  <c r="I22" i="6"/>
  <c r="G22" i="6"/>
  <c r="E22" i="6"/>
  <c r="F22" i="6" s="1"/>
  <c r="D22" i="6"/>
  <c r="J21" i="6"/>
  <c r="I21" i="6"/>
  <c r="G21" i="6"/>
  <c r="E21" i="6"/>
  <c r="F21" i="6" s="1"/>
  <c r="D21" i="6"/>
  <c r="J20" i="6"/>
  <c r="I20" i="6"/>
  <c r="G20" i="6"/>
  <c r="E20" i="6"/>
  <c r="F20" i="6" s="1"/>
  <c r="D20" i="6"/>
  <c r="J19" i="6"/>
  <c r="I19" i="6"/>
  <c r="G19" i="6"/>
  <c r="E19" i="6"/>
  <c r="F19" i="6" s="1"/>
  <c r="D19" i="6"/>
  <c r="J18" i="6"/>
  <c r="I18" i="6"/>
  <c r="G18" i="6"/>
  <c r="E18" i="6"/>
  <c r="F18" i="6" s="1"/>
  <c r="D18" i="6"/>
  <c r="J17" i="6"/>
  <c r="I17" i="6"/>
  <c r="G17" i="6"/>
  <c r="E17" i="6"/>
  <c r="F17" i="6" s="1"/>
  <c r="D17" i="6"/>
  <c r="J16" i="6"/>
  <c r="I16" i="6"/>
  <c r="G16" i="6"/>
  <c r="E16" i="6"/>
  <c r="F16" i="6" s="1"/>
  <c r="D16" i="6"/>
  <c r="J15" i="6"/>
  <c r="I15" i="6"/>
  <c r="G15" i="6"/>
  <c r="E15" i="6"/>
  <c r="F15" i="6" s="1"/>
  <c r="D15" i="6"/>
  <c r="J14" i="6"/>
  <c r="I14" i="6"/>
  <c r="G14" i="6"/>
  <c r="E14" i="6"/>
  <c r="F14" i="6" s="1"/>
  <c r="D14" i="6"/>
  <c r="J13" i="6"/>
  <c r="I13" i="6"/>
  <c r="G13" i="6"/>
  <c r="E13" i="6"/>
  <c r="F13" i="6" s="1"/>
  <c r="D13" i="6"/>
  <c r="J12" i="6"/>
  <c r="I12" i="6"/>
  <c r="G12" i="6"/>
  <c r="E12" i="6"/>
  <c r="F12" i="6" s="1"/>
  <c r="D12" i="6"/>
  <c r="J11" i="6"/>
  <c r="I11" i="6"/>
  <c r="G11" i="6"/>
  <c r="E11" i="6"/>
  <c r="F11" i="6" s="1"/>
  <c r="D11" i="6"/>
  <c r="J10" i="6"/>
  <c r="I10" i="6"/>
  <c r="G10" i="6"/>
  <c r="E10" i="6"/>
  <c r="F10" i="6" s="1"/>
  <c r="D10" i="6"/>
  <c r="J9" i="6"/>
  <c r="I9" i="6"/>
  <c r="G9" i="6"/>
  <c r="E9" i="6"/>
  <c r="F9" i="6" s="1"/>
  <c r="D9" i="6"/>
  <c r="J8" i="6"/>
  <c r="I8" i="6"/>
  <c r="G8" i="6"/>
  <c r="E8" i="6"/>
  <c r="F8" i="6" s="1"/>
  <c r="D8" i="6"/>
  <c r="J7" i="6"/>
  <c r="I7" i="6"/>
  <c r="G7" i="6"/>
  <c r="E7" i="6"/>
  <c r="F7" i="6" s="1"/>
  <c r="D7" i="6"/>
  <c r="J6" i="6"/>
  <c r="I6" i="6"/>
  <c r="G6" i="6"/>
  <c r="E6" i="6"/>
  <c r="F6" i="6" s="1"/>
  <c r="D6" i="6"/>
  <c r="J5" i="6"/>
  <c r="I5" i="6"/>
  <c r="G5" i="6"/>
  <c r="E5" i="6"/>
  <c r="F5" i="6" s="1"/>
  <c r="D5" i="6"/>
  <c r="J4" i="6"/>
  <c r="I4" i="6"/>
  <c r="G4" i="6"/>
  <c r="E4" i="6"/>
  <c r="F4" i="6" s="1"/>
  <c r="D4" i="6"/>
  <c r="J3" i="6"/>
  <c r="I3" i="6"/>
  <c r="G3" i="6"/>
  <c r="E3" i="6"/>
  <c r="F3" i="6" s="1"/>
  <c r="D3" i="6"/>
  <c r="J2" i="6"/>
  <c r="I2" i="6"/>
  <c r="G2" i="6"/>
  <c r="E2" i="6"/>
  <c r="E38" i="6" s="1"/>
  <c r="F38" i="6" s="1"/>
  <c r="D2" i="6"/>
  <c r="K68" i="5"/>
  <c r="H68" i="5"/>
  <c r="C67" i="5"/>
  <c r="C66" i="5"/>
  <c r="J65" i="5"/>
  <c r="D65" i="5"/>
  <c r="C65" i="5"/>
  <c r="C64" i="5"/>
  <c r="J64" i="5" s="1"/>
  <c r="C63" i="5"/>
  <c r="J62" i="5"/>
  <c r="D62" i="5"/>
  <c r="K58" i="5"/>
  <c r="H58" i="5"/>
  <c r="C55" i="5"/>
  <c r="J54" i="5"/>
  <c r="D54" i="5"/>
  <c r="C54" i="5"/>
  <c r="J53" i="5"/>
  <c r="E53" i="5"/>
  <c r="F53" i="5" s="1"/>
  <c r="D53" i="5"/>
  <c r="I53" i="5" s="1"/>
  <c r="G53" i="5" s="1"/>
  <c r="J52" i="5"/>
  <c r="E52" i="5"/>
  <c r="F52" i="5" s="1"/>
  <c r="D52" i="5"/>
  <c r="I52" i="5" s="1"/>
  <c r="G52" i="5" s="1"/>
  <c r="J51" i="5"/>
  <c r="E51" i="5"/>
  <c r="F51" i="5" s="1"/>
  <c r="D51" i="5"/>
  <c r="I51" i="5" s="1"/>
  <c r="G51" i="5" s="1"/>
  <c r="J50" i="5"/>
  <c r="E50" i="5"/>
  <c r="F50" i="5" s="1"/>
  <c r="D50" i="5"/>
  <c r="I50" i="5" s="1"/>
  <c r="G50" i="5" s="1"/>
  <c r="J49" i="5"/>
  <c r="E49" i="5"/>
  <c r="F49" i="5" s="1"/>
  <c r="D49" i="5"/>
  <c r="I49" i="5" s="1"/>
  <c r="G49" i="5" s="1"/>
  <c r="J48" i="5"/>
  <c r="E48" i="5"/>
  <c r="F48" i="5" s="1"/>
  <c r="D48" i="5"/>
  <c r="I48" i="5" s="1"/>
  <c r="G48" i="5" s="1"/>
  <c r="J47" i="5"/>
  <c r="E47" i="5"/>
  <c r="D47" i="5"/>
  <c r="I47" i="5" s="1"/>
  <c r="G47" i="5" s="1"/>
  <c r="L38" i="5"/>
  <c r="K38" i="5"/>
  <c r="J38" i="5"/>
  <c r="H38" i="5"/>
  <c r="C38" i="5"/>
  <c r="J37" i="5"/>
  <c r="I37" i="5"/>
  <c r="G37" i="5"/>
  <c r="D37" i="5"/>
  <c r="E37" i="5" s="1"/>
  <c r="F37" i="5" s="1"/>
  <c r="J36" i="5"/>
  <c r="I36" i="5"/>
  <c r="G36" i="5"/>
  <c r="D36" i="5"/>
  <c r="E36" i="5" s="1"/>
  <c r="F36" i="5" s="1"/>
  <c r="J35" i="5"/>
  <c r="I35" i="5"/>
  <c r="G35" i="5"/>
  <c r="D35" i="5"/>
  <c r="E35" i="5" s="1"/>
  <c r="F35" i="5" s="1"/>
  <c r="J34" i="5"/>
  <c r="I34" i="5"/>
  <c r="G34" i="5"/>
  <c r="D34" i="5"/>
  <c r="E34" i="5" s="1"/>
  <c r="F34" i="5" s="1"/>
  <c r="J33" i="5"/>
  <c r="I33" i="5"/>
  <c r="G33" i="5"/>
  <c r="D33" i="5"/>
  <c r="E33" i="5" s="1"/>
  <c r="F33" i="5" s="1"/>
  <c r="J32" i="5"/>
  <c r="I32" i="5"/>
  <c r="G32" i="5"/>
  <c r="D32" i="5"/>
  <c r="E32" i="5" s="1"/>
  <c r="F32" i="5" s="1"/>
  <c r="J31" i="5"/>
  <c r="I31" i="5"/>
  <c r="G31" i="5"/>
  <c r="D31" i="5"/>
  <c r="E31" i="5" s="1"/>
  <c r="F31" i="5" s="1"/>
  <c r="J30" i="5"/>
  <c r="I30" i="5"/>
  <c r="G30" i="5"/>
  <c r="D30" i="5"/>
  <c r="E30" i="5" s="1"/>
  <c r="F30" i="5" s="1"/>
  <c r="J29" i="5"/>
  <c r="I29" i="5"/>
  <c r="G29" i="5"/>
  <c r="D29" i="5"/>
  <c r="E29" i="5" s="1"/>
  <c r="F29" i="5" s="1"/>
  <c r="J28" i="5"/>
  <c r="I28" i="5"/>
  <c r="G28" i="5"/>
  <c r="D28" i="5"/>
  <c r="E28" i="5" s="1"/>
  <c r="F28" i="5" s="1"/>
  <c r="J27" i="5"/>
  <c r="I27" i="5"/>
  <c r="G27" i="5" s="1"/>
  <c r="D27" i="5"/>
  <c r="E27" i="5" s="1"/>
  <c r="F27" i="5" s="1"/>
  <c r="J26" i="5"/>
  <c r="I26" i="5"/>
  <c r="G26" i="5" s="1"/>
  <c r="D26" i="5"/>
  <c r="E26" i="5" s="1"/>
  <c r="F26" i="5" s="1"/>
  <c r="J25" i="5"/>
  <c r="I25" i="5"/>
  <c r="G25" i="5"/>
  <c r="D25" i="5"/>
  <c r="E25" i="5" s="1"/>
  <c r="F25" i="5" s="1"/>
  <c r="J24" i="5"/>
  <c r="I24" i="5"/>
  <c r="G24" i="5" s="1"/>
  <c r="D24" i="5"/>
  <c r="E24" i="5" s="1"/>
  <c r="F24" i="5" s="1"/>
  <c r="J23" i="5"/>
  <c r="I23" i="5"/>
  <c r="G23" i="5"/>
  <c r="D23" i="5"/>
  <c r="E23" i="5" s="1"/>
  <c r="F23" i="5" s="1"/>
  <c r="J22" i="5"/>
  <c r="I22" i="5"/>
  <c r="G22" i="5"/>
  <c r="D22" i="5"/>
  <c r="E22" i="5" s="1"/>
  <c r="F22" i="5" s="1"/>
  <c r="J21" i="5"/>
  <c r="I21" i="5"/>
  <c r="G21" i="5"/>
  <c r="D21" i="5"/>
  <c r="E21" i="5" s="1"/>
  <c r="F21" i="5" s="1"/>
  <c r="J20" i="5"/>
  <c r="I20" i="5"/>
  <c r="G20" i="5"/>
  <c r="D20" i="5"/>
  <c r="E20" i="5" s="1"/>
  <c r="F20" i="5" s="1"/>
  <c r="J19" i="5"/>
  <c r="I19" i="5"/>
  <c r="G19" i="5" s="1"/>
  <c r="D19" i="5"/>
  <c r="E19" i="5" s="1"/>
  <c r="F19" i="5" s="1"/>
  <c r="J18" i="5"/>
  <c r="I18" i="5"/>
  <c r="G18" i="5" s="1"/>
  <c r="D18" i="5"/>
  <c r="E18" i="5" s="1"/>
  <c r="F18" i="5" s="1"/>
  <c r="J17" i="5"/>
  <c r="I17" i="5"/>
  <c r="G17" i="5"/>
  <c r="D17" i="5"/>
  <c r="E17" i="5" s="1"/>
  <c r="F17" i="5" s="1"/>
  <c r="J16" i="5"/>
  <c r="I16" i="5"/>
  <c r="G16" i="5" s="1"/>
  <c r="D16" i="5"/>
  <c r="E16" i="5" s="1"/>
  <c r="F16" i="5" s="1"/>
  <c r="J15" i="5"/>
  <c r="I15" i="5"/>
  <c r="G15" i="5" s="1"/>
  <c r="D15" i="5"/>
  <c r="E15" i="5" s="1"/>
  <c r="F15" i="5" s="1"/>
  <c r="J14" i="5"/>
  <c r="I14" i="5"/>
  <c r="G14" i="5"/>
  <c r="D14" i="5"/>
  <c r="E14" i="5" s="1"/>
  <c r="F14" i="5" s="1"/>
  <c r="J13" i="5"/>
  <c r="I13" i="5"/>
  <c r="G13" i="5"/>
  <c r="D13" i="5"/>
  <c r="E13" i="5" s="1"/>
  <c r="F13" i="5" s="1"/>
  <c r="J12" i="5"/>
  <c r="I12" i="5"/>
  <c r="G12" i="5" s="1"/>
  <c r="D12" i="5"/>
  <c r="E12" i="5" s="1"/>
  <c r="F12" i="5" s="1"/>
  <c r="J11" i="5"/>
  <c r="I11" i="5"/>
  <c r="G11" i="5" s="1"/>
  <c r="D11" i="5"/>
  <c r="E11" i="5" s="1"/>
  <c r="F11" i="5" s="1"/>
  <c r="J10" i="5"/>
  <c r="I10" i="5"/>
  <c r="G10" i="5"/>
  <c r="D10" i="5"/>
  <c r="E10" i="5" s="1"/>
  <c r="F10" i="5" s="1"/>
  <c r="J9" i="5"/>
  <c r="I9" i="5"/>
  <c r="G9" i="5"/>
  <c r="D9" i="5"/>
  <c r="E9" i="5" s="1"/>
  <c r="F9" i="5" s="1"/>
  <c r="J8" i="5"/>
  <c r="I8" i="5"/>
  <c r="G8" i="5" s="1"/>
  <c r="D8" i="5"/>
  <c r="E8" i="5" s="1"/>
  <c r="F8" i="5" s="1"/>
  <c r="J7" i="5"/>
  <c r="I7" i="5"/>
  <c r="G7" i="5" s="1"/>
  <c r="D7" i="5"/>
  <c r="E7" i="5" s="1"/>
  <c r="F7" i="5" s="1"/>
  <c r="J6" i="5"/>
  <c r="I6" i="5"/>
  <c r="G6" i="5"/>
  <c r="D6" i="5"/>
  <c r="E6" i="5" s="1"/>
  <c r="F6" i="5" s="1"/>
  <c r="J5" i="5"/>
  <c r="I5" i="5"/>
  <c r="G5" i="5"/>
  <c r="D5" i="5"/>
  <c r="E5" i="5" s="1"/>
  <c r="F5" i="5" s="1"/>
  <c r="J4" i="5"/>
  <c r="I4" i="5"/>
  <c r="G4" i="5" s="1"/>
  <c r="D4" i="5"/>
  <c r="E4" i="5" s="1"/>
  <c r="F4" i="5" s="1"/>
  <c r="J3" i="5"/>
  <c r="I3" i="5"/>
  <c r="G3" i="5" s="1"/>
  <c r="D3" i="5"/>
  <c r="E3" i="5" s="1"/>
  <c r="F3" i="5" s="1"/>
  <c r="J2" i="5"/>
  <c r="I2" i="5"/>
  <c r="G2" i="5"/>
  <c r="G38" i="5" s="1"/>
  <c r="D2" i="5"/>
  <c r="D38" i="5" s="1"/>
  <c r="I38" i="5" s="1"/>
  <c r="K68" i="4"/>
  <c r="H68" i="4"/>
  <c r="J67" i="4"/>
  <c r="I67" i="4"/>
  <c r="D67" i="4"/>
  <c r="C67" i="4"/>
  <c r="G67" i="4" s="1"/>
  <c r="J66" i="4"/>
  <c r="E66" i="4"/>
  <c r="F66" i="4" s="1"/>
  <c r="D66" i="4"/>
  <c r="I66" i="4" s="1"/>
  <c r="C66" i="4"/>
  <c r="G66" i="4" s="1"/>
  <c r="C65" i="4"/>
  <c r="J65" i="4" s="1"/>
  <c r="C64" i="4"/>
  <c r="D63" i="4"/>
  <c r="I63" i="4" s="1"/>
  <c r="G63" i="4" s="1"/>
  <c r="C63" i="4"/>
  <c r="J63" i="4" s="1"/>
  <c r="J62" i="4"/>
  <c r="I62" i="4"/>
  <c r="G62" i="4" s="1"/>
  <c r="E62" i="4"/>
  <c r="F62" i="4" s="1"/>
  <c r="D62" i="4"/>
  <c r="K58" i="4"/>
  <c r="H58" i="4"/>
  <c r="J55" i="4"/>
  <c r="E55" i="4"/>
  <c r="F55" i="4" s="1"/>
  <c r="D55" i="4"/>
  <c r="I55" i="4" s="1"/>
  <c r="G55" i="4" s="1"/>
  <c r="C55" i="4"/>
  <c r="C54" i="4"/>
  <c r="J54" i="4" s="1"/>
  <c r="J53" i="4"/>
  <c r="D53" i="4"/>
  <c r="I53" i="4" s="1"/>
  <c r="G53" i="4" s="1"/>
  <c r="J52" i="4"/>
  <c r="D52" i="4"/>
  <c r="I52" i="4" s="1"/>
  <c r="G52" i="4" s="1"/>
  <c r="J51" i="4"/>
  <c r="D51" i="4"/>
  <c r="I51" i="4" s="1"/>
  <c r="G51" i="4" s="1"/>
  <c r="J50" i="4"/>
  <c r="D50" i="4"/>
  <c r="I50" i="4" s="1"/>
  <c r="G50" i="4" s="1"/>
  <c r="J49" i="4"/>
  <c r="D49" i="4"/>
  <c r="I49" i="4" s="1"/>
  <c r="G49" i="4" s="1"/>
  <c r="J48" i="4"/>
  <c r="D48" i="4"/>
  <c r="I48" i="4" s="1"/>
  <c r="G48" i="4" s="1"/>
  <c r="J47" i="4"/>
  <c r="D47" i="4"/>
  <c r="L38" i="4"/>
  <c r="K38" i="4"/>
  <c r="J38" i="4" s="1"/>
  <c r="H38" i="4"/>
  <c r="C38" i="4"/>
  <c r="J37" i="4"/>
  <c r="I37" i="4"/>
  <c r="G37" i="4" s="1"/>
  <c r="D37" i="4"/>
  <c r="E37" i="4" s="1"/>
  <c r="F37" i="4" s="1"/>
  <c r="J36" i="4"/>
  <c r="I36" i="4"/>
  <c r="G36" i="4" s="1"/>
  <c r="D36" i="4"/>
  <c r="E36" i="4" s="1"/>
  <c r="F36" i="4" s="1"/>
  <c r="J35" i="4"/>
  <c r="I35" i="4"/>
  <c r="G35" i="4" s="1"/>
  <c r="D35" i="4"/>
  <c r="E35" i="4" s="1"/>
  <c r="F35" i="4" s="1"/>
  <c r="J34" i="4"/>
  <c r="I34" i="4"/>
  <c r="G34" i="4" s="1"/>
  <c r="D34" i="4"/>
  <c r="E34" i="4" s="1"/>
  <c r="F34" i="4" s="1"/>
  <c r="J33" i="4"/>
  <c r="I33" i="4"/>
  <c r="G33" i="4" s="1"/>
  <c r="D33" i="4"/>
  <c r="E33" i="4" s="1"/>
  <c r="F33" i="4" s="1"/>
  <c r="J32" i="4"/>
  <c r="I32" i="4"/>
  <c r="G32" i="4" s="1"/>
  <c r="D32" i="4"/>
  <c r="E32" i="4" s="1"/>
  <c r="F32" i="4" s="1"/>
  <c r="J31" i="4"/>
  <c r="I31" i="4"/>
  <c r="G31" i="4" s="1"/>
  <c r="D31" i="4"/>
  <c r="E31" i="4" s="1"/>
  <c r="F31" i="4" s="1"/>
  <c r="J30" i="4"/>
  <c r="I30" i="4"/>
  <c r="G30" i="4" s="1"/>
  <c r="D30" i="4"/>
  <c r="E30" i="4" s="1"/>
  <c r="F30" i="4" s="1"/>
  <c r="J29" i="4"/>
  <c r="I29" i="4"/>
  <c r="G29" i="4" s="1"/>
  <c r="D29" i="4"/>
  <c r="E29" i="4" s="1"/>
  <c r="F29" i="4" s="1"/>
  <c r="J28" i="4"/>
  <c r="I28" i="4"/>
  <c r="G28" i="4" s="1"/>
  <c r="D28" i="4"/>
  <c r="E28" i="4" s="1"/>
  <c r="F28" i="4" s="1"/>
  <c r="J27" i="4"/>
  <c r="I27" i="4"/>
  <c r="G27" i="4" s="1"/>
  <c r="D27" i="4"/>
  <c r="E27" i="4" s="1"/>
  <c r="F27" i="4" s="1"/>
  <c r="J26" i="4"/>
  <c r="I26" i="4"/>
  <c r="G26" i="4" s="1"/>
  <c r="D26" i="4"/>
  <c r="E26" i="4" s="1"/>
  <c r="F26" i="4" s="1"/>
  <c r="J25" i="4"/>
  <c r="I25" i="4"/>
  <c r="G25" i="4" s="1"/>
  <c r="D25" i="4"/>
  <c r="E25" i="4" s="1"/>
  <c r="F25" i="4" s="1"/>
  <c r="J24" i="4"/>
  <c r="I24" i="4"/>
  <c r="G24" i="4" s="1"/>
  <c r="D24" i="4"/>
  <c r="E24" i="4" s="1"/>
  <c r="F24" i="4" s="1"/>
  <c r="J23" i="4"/>
  <c r="I23" i="4"/>
  <c r="G23" i="4" s="1"/>
  <c r="D23" i="4"/>
  <c r="E23" i="4" s="1"/>
  <c r="F23" i="4" s="1"/>
  <c r="J22" i="4"/>
  <c r="I22" i="4"/>
  <c r="G22" i="4" s="1"/>
  <c r="D22" i="4"/>
  <c r="E22" i="4" s="1"/>
  <c r="F22" i="4" s="1"/>
  <c r="J21" i="4"/>
  <c r="I21" i="4"/>
  <c r="G21" i="4" s="1"/>
  <c r="D21" i="4"/>
  <c r="E21" i="4" s="1"/>
  <c r="F21" i="4" s="1"/>
  <c r="J20" i="4"/>
  <c r="I20" i="4"/>
  <c r="G20" i="4" s="1"/>
  <c r="D20" i="4"/>
  <c r="E20" i="4" s="1"/>
  <c r="F20" i="4" s="1"/>
  <c r="J19" i="4"/>
  <c r="I19" i="4"/>
  <c r="G19" i="4" s="1"/>
  <c r="D19" i="4"/>
  <c r="E19" i="4" s="1"/>
  <c r="F19" i="4" s="1"/>
  <c r="J18" i="4"/>
  <c r="I18" i="4"/>
  <c r="G18" i="4" s="1"/>
  <c r="D18" i="4"/>
  <c r="E18" i="4" s="1"/>
  <c r="F18" i="4" s="1"/>
  <c r="J17" i="4"/>
  <c r="I17" i="4"/>
  <c r="G17" i="4" s="1"/>
  <c r="D17" i="4"/>
  <c r="E17" i="4" s="1"/>
  <c r="F17" i="4" s="1"/>
  <c r="J16" i="4"/>
  <c r="I16" i="4"/>
  <c r="G16" i="4" s="1"/>
  <c r="D16" i="4"/>
  <c r="E16" i="4" s="1"/>
  <c r="F16" i="4" s="1"/>
  <c r="J15" i="4"/>
  <c r="I15" i="4"/>
  <c r="G15" i="4" s="1"/>
  <c r="D15" i="4"/>
  <c r="E15" i="4" s="1"/>
  <c r="F15" i="4" s="1"/>
  <c r="J14" i="4"/>
  <c r="I14" i="4"/>
  <c r="G14" i="4" s="1"/>
  <c r="D14" i="4"/>
  <c r="E14" i="4" s="1"/>
  <c r="F14" i="4" s="1"/>
  <c r="J13" i="4"/>
  <c r="I13" i="4"/>
  <c r="G13" i="4" s="1"/>
  <c r="D13" i="4"/>
  <c r="E13" i="4" s="1"/>
  <c r="F13" i="4" s="1"/>
  <c r="J12" i="4"/>
  <c r="I12" i="4"/>
  <c r="G12" i="4" s="1"/>
  <c r="D12" i="4"/>
  <c r="E12" i="4" s="1"/>
  <c r="F12" i="4" s="1"/>
  <c r="J11" i="4"/>
  <c r="I11" i="4"/>
  <c r="G11" i="4" s="1"/>
  <c r="D11" i="4"/>
  <c r="E11" i="4" s="1"/>
  <c r="F11" i="4" s="1"/>
  <c r="J10" i="4"/>
  <c r="I10" i="4"/>
  <c r="G10" i="4" s="1"/>
  <c r="D10" i="4"/>
  <c r="E10" i="4" s="1"/>
  <c r="F10" i="4" s="1"/>
  <c r="J9" i="4"/>
  <c r="I9" i="4"/>
  <c r="G9" i="4" s="1"/>
  <c r="D9" i="4"/>
  <c r="E9" i="4" s="1"/>
  <c r="F9" i="4" s="1"/>
  <c r="J8" i="4"/>
  <c r="I8" i="4"/>
  <c r="G8" i="4" s="1"/>
  <c r="D8" i="4"/>
  <c r="E8" i="4" s="1"/>
  <c r="F8" i="4" s="1"/>
  <c r="J7" i="4"/>
  <c r="I7" i="4"/>
  <c r="G7" i="4" s="1"/>
  <c r="D7" i="4"/>
  <c r="E7" i="4" s="1"/>
  <c r="F7" i="4" s="1"/>
  <c r="J6" i="4"/>
  <c r="I6" i="4"/>
  <c r="G6" i="4" s="1"/>
  <c r="D6" i="4"/>
  <c r="E6" i="4" s="1"/>
  <c r="F6" i="4" s="1"/>
  <c r="J5" i="4"/>
  <c r="I5" i="4"/>
  <c r="G5" i="4" s="1"/>
  <c r="D5" i="4"/>
  <c r="E5" i="4" s="1"/>
  <c r="F5" i="4" s="1"/>
  <c r="J4" i="4"/>
  <c r="I4" i="4"/>
  <c r="G4" i="4" s="1"/>
  <c r="D4" i="4"/>
  <c r="E4" i="4" s="1"/>
  <c r="F4" i="4" s="1"/>
  <c r="J3" i="4"/>
  <c r="I3" i="4"/>
  <c r="G3" i="4" s="1"/>
  <c r="D3" i="4"/>
  <c r="E3" i="4" s="1"/>
  <c r="F3" i="4" s="1"/>
  <c r="J2" i="4"/>
  <c r="I2" i="4"/>
  <c r="G2" i="4" s="1"/>
  <c r="D2" i="4"/>
  <c r="D38" i="4" s="1"/>
  <c r="J37" i="2"/>
  <c r="D37" i="2"/>
  <c r="E37" i="2" s="1"/>
  <c r="F37" i="2" s="1"/>
  <c r="J36" i="2"/>
  <c r="D36" i="2"/>
  <c r="I36" i="2" s="1"/>
  <c r="G36" i="2" s="1"/>
  <c r="J35" i="2"/>
  <c r="D35" i="2"/>
  <c r="I35" i="2" s="1"/>
  <c r="G35" i="2" s="1"/>
  <c r="J34" i="2"/>
  <c r="D34" i="2"/>
  <c r="I34" i="2" s="1"/>
  <c r="G34" i="2" s="1"/>
  <c r="J33" i="2"/>
  <c r="D33" i="2"/>
  <c r="I33" i="2" s="1"/>
  <c r="G33" i="2" s="1"/>
  <c r="J32" i="2"/>
  <c r="D32" i="2"/>
  <c r="I32" i="2" s="1"/>
  <c r="G32" i="2" s="1"/>
  <c r="J31" i="2"/>
  <c r="D31" i="2"/>
  <c r="I31" i="2" s="1"/>
  <c r="G31" i="2" s="1"/>
  <c r="J30" i="2"/>
  <c r="D30" i="2"/>
  <c r="I30" i="2" s="1"/>
  <c r="G30" i="2" s="1"/>
  <c r="J28" i="2"/>
  <c r="D28" i="2"/>
  <c r="I28" i="2" s="1"/>
  <c r="G28" i="2" s="1"/>
  <c r="J27" i="2"/>
  <c r="D27" i="2"/>
  <c r="I27" i="2" s="1"/>
  <c r="G27" i="2" s="1"/>
  <c r="J26" i="2"/>
  <c r="D26" i="2"/>
  <c r="I26" i="2" s="1"/>
  <c r="G26" i="2" s="1"/>
  <c r="J25" i="2"/>
  <c r="D25" i="2"/>
  <c r="I25" i="2" s="1"/>
  <c r="G25" i="2" s="1"/>
  <c r="J24" i="2"/>
  <c r="D24" i="2"/>
  <c r="I24" i="2" s="1"/>
  <c r="G24" i="2" s="1"/>
  <c r="J23" i="2"/>
  <c r="D23" i="2"/>
  <c r="I23" i="2" s="1"/>
  <c r="G23" i="2" s="1"/>
  <c r="J22" i="2"/>
  <c r="D22" i="2"/>
  <c r="E22" i="2" s="1"/>
  <c r="F22" i="2" s="1"/>
  <c r="J21" i="2"/>
  <c r="D21" i="2"/>
  <c r="I21" i="2" s="1"/>
  <c r="G21" i="2" s="1"/>
  <c r="J20" i="2"/>
  <c r="D20" i="2"/>
  <c r="I20" i="2" s="1"/>
  <c r="G20" i="2" s="1"/>
  <c r="J19" i="2"/>
  <c r="D19" i="2"/>
  <c r="I19" i="2" s="1"/>
  <c r="G19" i="2" s="1"/>
  <c r="J18" i="2"/>
  <c r="D18" i="2"/>
  <c r="E18" i="2" s="1"/>
  <c r="F18" i="2" s="1"/>
  <c r="J17" i="2"/>
  <c r="D17" i="2"/>
  <c r="I17" i="2" s="1"/>
  <c r="G17" i="2" s="1"/>
  <c r="J16" i="2"/>
  <c r="D16" i="2"/>
  <c r="E16" i="2" s="1"/>
  <c r="F16" i="2" s="1"/>
  <c r="J15" i="2"/>
  <c r="D15" i="2"/>
  <c r="I15" i="2" s="1"/>
  <c r="G15" i="2" s="1"/>
  <c r="J14" i="2"/>
  <c r="D14" i="2"/>
  <c r="I14" i="2" s="1"/>
  <c r="G14" i="2" s="1"/>
  <c r="J13" i="2"/>
  <c r="D13" i="2"/>
  <c r="I13" i="2" s="1"/>
  <c r="G13" i="2" s="1"/>
  <c r="J12" i="2"/>
  <c r="D12" i="2"/>
  <c r="I12" i="2" s="1"/>
  <c r="G12" i="2" s="1"/>
  <c r="J11" i="2"/>
  <c r="D11" i="2"/>
  <c r="I11" i="2" s="1"/>
  <c r="G11" i="2" s="1"/>
  <c r="J10" i="2"/>
  <c r="D10" i="2"/>
  <c r="E10" i="2" s="1"/>
  <c r="F10" i="2" s="1"/>
  <c r="J9" i="2"/>
  <c r="D9" i="2"/>
  <c r="E9" i="2" s="1"/>
  <c r="F9" i="2" s="1"/>
  <c r="J8" i="2"/>
  <c r="D8" i="2"/>
  <c r="I8" i="2" s="1"/>
  <c r="G8" i="2" s="1"/>
  <c r="J7" i="2"/>
  <c r="D7" i="2"/>
  <c r="I7" i="2" s="1"/>
  <c r="G7" i="2" s="1"/>
  <c r="J6" i="2"/>
  <c r="D6" i="2"/>
  <c r="I6" i="2" s="1"/>
  <c r="G6" i="2" s="1"/>
  <c r="J5" i="2"/>
  <c r="D5" i="2"/>
  <c r="E5" i="2" s="1"/>
  <c r="F5" i="2" s="1"/>
  <c r="J4" i="2"/>
  <c r="D4" i="2"/>
  <c r="I4" i="2" s="1"/>
  <c r="G4" i="2" s="1"/>
  <c r="J3" i="2"/>
  <c r="D3" i="2"/>
  <c r="I3" i="2" s="1"/>
  <c r="G3" i="2" s="1"/>
  <c r="J2" i="2"/>
  <c r="D2" i="2"/>
  <c r="E2" i="2" s="1"/>
  <c r="F2" i="2" s="1"/>
  <c r="K68" i="2"/>
  <c r="H68" i="2"/>
  <c r="C67" i="2"/>
  <c r="C66" i="2"/>
  <c r="C65" i="2"/>
  <c r="D65" i="2" s="1"/>
  <c r="I65" i="2" s="1"/>
  <c r="C64" i="2"/>
  <c r="J64" i="2" s="1"/>
  <c r="C63" i="2"/>
  <c r="J63" i="2" s="1"/>
  <c r="J62" i="2"/>
  <c r="D62" i="2"/>
  <c r="K58" i="2"/>
  <c r="H58" i="2"/>
  <c r="C55" i="2"/>
  <c r="C54" i="2"/>
  <c r="J54" i="2" s="1"/>
  <c r="J53" i="2"/>
  <c r="D53" i="2"/>
  <c r="I53" i="2" s="1"/>
  <c r="G53" i="2" s="1"/>
  <c r="J52" i="2"/>
  <c r="D52" i="2"/>
  <c r="I52" i="2" s="1"/>
  <c r="G52" i="2" s="1"/>
  <c r="J51" i="2"/>
  <c r="D51" i="2"/>
  <c r="I51" i="2" s="1"/>
  <c r="G51" i="2" s="1"/>
  <c r="J50" i="2"/>
  <c r="D50" i="2"/>
  <c r="I50" i="2" s="1"/>
  <c r="G50" i="2" s="1"/>
  <c r="J49" i="2"/>
  <c r="D49" i="2"/>
  <c r="I49" i="2" s="1"/>
  <c r="G49" i="2" s="1"/>
  <c r="J48" i="2"/>
  <c r="D48" i="2"/>
  <c r="I48" i="2" s="1"/>
  <c r="G48" i="2" s="1"/>
  <c r="J47" i="2"/>
  <c r="D47" i="2"/>
  <c r="I47" i="2" s="1"/>
  <c r="G47" i="2" s="1"/>
  <c r="L38" i="2"/>
  <c r="K38" i="2"/>
  <c r="H38" i="2"/>
  <c r="C38" i="2"/>
  <c r="J29" i="2"/>
  <c r="D29" i="2"/>
  <c r="E29" i="2" s="1"/>
  <c r="F29" i="2" s="1"/>
  <c r="D9" i="1"/>
  <c r="E9" i="1" s="1"/>
  <c r="F9" i="1" s="1"/>
  <c r="J9" i="1"/>
  <c r="H11" i="1"/>
  <c r="L11" i="1"/>
  <c r="D4" i="1"/>
  <c r="D6" i="1"/>
  <c r="M39" i="14" l="1"/>
  <c r="M59" i="14"/>
  <c r="M59" i="13"/>
  <c r="M39" i="11"/>
  <c r="M59" i="11"/>
  <c r="M39" i="10"/>
  <c r="M59" i="10"/>
  <c r="M69" i="5"/>
  <c r="M39" i="7"/>
  <c r="M59" i="7"/>
  <c r="M69" i="7"/>
  <c r="M69" i="4"/>
  <c r="G58" i="14"/>
  <c r="G66" i="14"/>
  <c r="G38" i="14"/>
  <c r="G55" i="14"/>
  <c r="D58" i="14"/>
  <c r="I58" i="14" s="1"/>
  <c r="J68" i="14"/>
  <c r="J66" i="14"/>
  <c r="E63" i="14"/>
  <c r="D64" i="14"/>
  <c r="I64" i="14" s="1"/>
  <c r="J67" i="14"/>
  <c r="F47" i="14"/>
  <c r="E54" i="14"/>
  <c r="F54" i="14" s="1"/>
  <c r="D55" i="14"/>
  <c r="I55" i="14" s="1"/>
  <c r="C58" i="14"/>
  <c r="J58" i="14" s="1"/>
  <c r="E65" i="14"/>
  <c r="F65" i="14" s="1"/>
  <c r="D66" i="14"/>
  <c r="I66" i="14" s="1"/>
  <c r="E64" i="14"/>
  <c r="F64" i="14" s="1"/>
  <c r="E55" i="14"/>
  <c r="F55" i="14" s="1"/>
  <c r="G64" i="14"/>
  <c r="E66" i="14"/>
  <c r="F66" i="14" s="1"/>
  <c r="D67" i="14"/>
  <c r="F2" i="14"/>
  <c r="G58" i="13"/>
  <c r="G38" i="13"/>
  <c r="E67" i="13"/>
  <c r="F67" i="13" s="1"/>
  <c r="I67" i="13"/>
  <c r="G67" i="13" s="1"/>
  <c r="I68" i="13"/>
  <c r="D68" i="13"/>
  <c r="E63" i="13"/>
  <c r="D64" i="13"/>
  <c r="I64" i="13" s="1"/>
  <c r="J67" i="13"/>
  <c r="E64" i="13"/>
  <c r="F64" i="13" s="1"/>
  <c r="I62" i="13"/>
  <c r="G62" i="13" s="1"/>
  <c r="G63" i="13"/>
  <c r="E55" i="13"/>
  <c r="G64" i="13"/>
  <c r="E66" i="13"/>
  <c r="F66" i="13" s="1"/>
  <c r="C68" i="13"/>
  <c r="J68" i="13" s="1"/>
  <c r="F2" i="13"/>
  <c r="D68" i="12"/>
  <c r="I68" i="12" s="1"/>
  <c r="G54" i="12"/>
  <c r="G67" i="12"/>
  <c r="G38" i="12"/>
  <c r="J66" i="12"/>
  <c r="E63" i="12"/>
  <c r="D64" i="12"/>
  <c r="I64" i="12" s="1"/>
  <c r="G64" i="12" s="1"/>
  <c r="J67" i="12"/>
  <c r="F47" i="12"/>
  <c r="E54" i="12"/>
  <c r="F54" i="12" s="1"/>
  <c r="D55" i="12"/>
  <c r="I55" i="12" s="1"/>
  <c r="G55" i="12" s="1"/>
  <c r="C58" i="12"/>
  <c r="J58" i="12" s="1"/>
  <c r="E65" i="12"/>
  <c r="F65" i="12" s="1"/>
  <c r="D66" i="12"/>
  <c r="I66" i="12" s="1"/>
  <c r="G66" i="12" s="1"/>
  <c r="E64" i="12"/>
  <c r="F64" i="12" s="1"/>
  <c r="D58" i="12"/>
  <c r="I58" i="12" s="1"/>
  <c r="E66" i="12"/>
  <c r="F66" i="12" s="1"/>
  <c r="D67" i="12"/>
  <c r="I67" i="12" s="1"/>
  <c r="C68" i="12"/>
  <c r="J68" i="12" s="1"/>
  <c r="E2" i="12"/>
  <c r="G65" i="12"/>
  <c r="E67" i="12"/>
  <c r="F67" i="12" s="1"/>
  <c r="F47" i="11"/>
  <c r="G38" i="11"/>
  <c r="I38" i="11"/>
  <c r="G58" i="11"/>
  <c r="E63" i="11"/>
  <c r="D64" i="11"/>
  <c r="I64" i="11" s="1"/>
  <c r="G64" i="11" s="1"/>
  <c r="J67" i="11"/>
  <c r="E64" i="11"/>
  <c r="F64" i="11" s="1"/>
  <c r="I62" i="11"/>
  <c r="G62" i="11" s="1"/>
  <c r="G63" i="11"/>
  <c r="E55" i="11"/>
  <c r="F55" i="11" s="1"/>
  <c r="D58" i="11"/>
  <c r="I58" i="11" s="1"/>
  <c r="E66" i="11"/>
  <c r="F66" i="11" s="1"/>
  <c r="D67" i="11"/>
  <c r="I67" i="11" s="1"/>
  <c r="G67" i="11" s="1"/>
  <c r="C68" i="11"/>
  <c r="J68" i="11" s="1"/>
  <c r="E2" i="11"/>
  <c r="E67" i="11"/>
  <c r="F67" i="11" s="1"/>
  <c r="G38" i="10"/>
  <c r="G58" i="10"/>
  <c r="D68" i="10"/>
  <c r="I68" i="10" s="1"/>
  <c r="E63" i="10"/>
  <c r="D64" i="10"/>
  <c r="I64" i="10" s="1"/>
  <c r="G64" i="10" s="1"/>
  <c r="J67" i="10"/>
  <c r="E64" i="10"/>
  <c r="F64" i="10" s="1"/>
  <c r="D58" i="10"/>
  <c r="I58" i="10" s="1"/>
  <c r="D67" i="10"/>
  <c r="I67" i="10" s="1"/>
  <c r="G67" i="10" s="1"/>
  <c r="C68" i="10"/>
  <c r="J68" i="10" s="1"/>
  <c r="E2" i="10"/>
  <c r="G65" i="10"/>
  <c r="G38" i="9"/>
  <c r="G58" i="9"/>
  <c r="E63" i="9"/>
  <c r="D64" i="9"/>
  <c r="I64" i="9" s="1"/>
  <c r="G64" i="9" s="1"/>
  <c r="J67" i="9"/>
  <c r="E64" i="9"/>
  <c r="F64" i="9" s="1"/>
  <c r="I62" i="9"/>
  <c r="G62" i="9" s="1"/>
  <c r="G63" i="9"/>
  <c r="D58" i="9"/>
  <c r="I58" i="9" s="1"/>
  <c r="D67" i="9"/>
  <c r="I67" i="9" s="1"/>
  <c r="G67" i="9" s="1"/>
  <c r="C68" i="9"/>
  <c r="J68" i="9" s="1"/>
  <c r="E2" i="9"/>
  <c r="I38" i="8"/>
  <c r="G67" i="8"/>
  <c r="D68" i="8"/>
  <c r="I68" i="8" s="1"/>
  <c r="G38" i="8"/>
  <c r="F47" i="8"/>
  <c r="E63" i="8"/>
  <c r="D64" i="8"/>
  <c r="I64" i="8" s="1"/>
  <c r="J67" i="8"/>
  <c r="D54" i="8"/>
  <c r="E64" i="8"/>
  <c r="F64" i="8" s="1"/>
  <c r="D65" i="8"/>
  <c r="E55" i="8"/>
  <c r="F55" i="8" s="1"/>
  <c r="I63" i="8"/>
  <c r="G63" i="8" s="1"/>
  <c r="G64" i="8"/>
  <c r="E66" i="8"/>
  <c r="F66" i="8" s="1"/>
  <c r="D67" i="8"/>
  <c r="I67" i="8" s="1"/>
  <c r="C68" i="8"/>
  <c r="J68" i="8" s="1"/>
  <c r="E2" i="8"/>
  <c r="E67" i="8"/>
  <c r="F67" i="8" s="1"/>
  <c r="G38" i="7"/>
  <c r="D68" i="7"/>
  <c r="I68" i="7" s="1"/>
  <c r="J66" i="7"/>
  <c r="E63" i="7"/>
  <c r="D64" i="7"/>
  <c r="I64" i="7" s="1"/>
  <c r="G64" i="7" s="1"/>
  <c r="F47" i="7"/>
  <c r="E54" i="7"/>
  <c r="F54" i="7" s="1"/>
  <c r="D55" i="7"/>
  <c r="I55" i="7" s="1"/>
  <c r="G55" i="7" s="1"/>
  <c r="C58" i="7"/>
  <c r="J58" i="7" s="1"/>
  <c r="E65" i="7"/>
  <c r="F65" i="7" s="1"/>
  <c r="D66" i="7"/>
  <c r="I66" i="7" s="1"/>
  <c r="G66" i="7" s="1"/>
  <c r="E64" i="7"/>
  <c r="F64" i="7" s="1"/>
  <c r="E55" i="7"/>
  <c r="F55" i="7" s="1"/>
  <c r="D58" i="7"/>
  <c r="I58" i="7" s="1"/>
  <c r="E66" i="7"/>
  <c r="F66" i="7" s="1"/>
  <c r="C68" i="7"/>
  <c r="J68" i="7" s="1"/>
  <c r="E2" i="7"/>
  <c r="G54" i="7"/>
  <c r="G65" i="7"/>
  <c r="E67" i="7"/>
  <c r="F67" i="7" s="1"/>
  <c r="G66" i="6"/>
  <c r="E67" i="6"/>
  <c r="F67" i="6" s="1"/>
  <c r="I67" i="6"/>
  <c r="G67" i="6" s="1"/>
  <c r="G38" i="6"/>
  <c r="E62" i="6"/>
  <c r="F62" i="6" s="1"/>
  <c r="D63" i="6"/>
  <c r="I63" i="6" s="1"/>
  <c r="G63" i="6" s="1"/>
  <c r="D64" i="6"/>
  <c r="I64" i="6" s="1"/>
  <c r="G64" i="6" s="1"/>
  <c r="J67" i="6"/>
  <c r="E54" i="6"/>
  <c r="D55" i="6"/>
  <c r="I55" i="6" s="1"/>
  <c r="G55" i="6" s="1"/>
  <c r="C58" i="6"/>
  <c r="J58" i="6" s="1"/>
  <c r="I62" i="6"/>
  <c r="G62" i="6" s="1"/>
  <c r="E65" i="6"/>
  <c r="F65" i="6" s="1"/>
  <c r="D66" i="6"/>
  <c r="I66" i="6" s="1"/>
  <c r="E55" i="6"/>
  <c r="F55" i="6" s="1"/>
  <c r="E66" i="6"/>
  <c r="F66" i="6" s="1"/>
  <c r="C68" i="6"/>
  <c r="J68" i="6" s="1"/>
  <c r="F2" i="6"/>
  <c r="I54" i="5"/>
  <c r="G54" i="5" s="1"/>
  <c r="E54" i="5"/>
  <c r="F54" i="5" s="1"/>
  <c r="E67" i="5"/>
  <c r="F67" i="5" s="1"/>
  <c r="G55" i="5"/>
  <c r="C58" i="5"/>
  <c r="J58" i="5" s="1"/>
  <c r="D55" i="5"/>
  <c r="I55" i="5" s="1"/>
  <c r="E55" i="5"/>
  <c r="F55" i="5" s="1"/>
  <c r="J55" i="5"/>
  <c r="I65" i="5"/>
  <c r="G65" i="5" s="1"/>
  <c r="E65" i="5"/>
  <c r="F65" i="5" s="1"/>
  <c r="D68" i="5"/>
  <c r="I68" i="5" s="1"/>
  <c r="I62" i="5"/>
  <c r="G62" i="5" s="1"/>
  <c r="E62" i="5"/>
  <c r="F62" i="5" s="1"/>
  <c r="F47" i="5"/>
  <c r="J63" i="5"/>
  <c r="G63" i="5"/>
  <c r="C68" i="5"/>
  <c r="J68" i="5" s="1"/>
  <c r="D63" i="5"/>
  <c r="I63" i="5" s="1"/>
  <c r="D66" i="5"/>
  <c r="I66" i="5" s="1"/>
  <c r="G66" i="5" s="1"/>
  <c r="E66" i="5"/>
  <c r="F66" i="5" s="1"/>
  <c r="J66" i="5"/>
  <c r="I58" i="5"/>
  <c r="D64" i="5"/>
  <c r="J67" i="5"/>
  <c r="D58" i="5"/>
  <c r="D67" i="5"/>
  <c r="I67" i="5" s="1"/>
  <c r="G67" i="5" s="1"/>
  <c r="E2" i="5"/>
  <c r="G38" i="4"/>
  <c r="D58" i="4"/>
  <c r="I58" i="4"/>
  <c r="I38" i="4"/>
  <c r="D68" i="4"/>
  <c r="I68" i="4" s="1"/>
  <c r="E63" i="4"/>
  <c r="E47" i="4"/>
  <c r="E48" i="4"/>
  <c r="F48" i="4" s="1"/>
  <c r="E49" i="4"/>
  <c r="F49" i="4" s="1"/>
  <c r="E50" i="4"/>
  <c r="F50" i="4" s="1"/>
  <c r="E51" i="4"/>
  <c r="F51" i="4" s="1"/>
  <c r="E52" i="4"/>
  <c r="F52" i="4" s="1"/>
  <c r="E53" i="4"/>
  <c r="F53" i="4" s="1"/>
  <c r="D54" i="4"/>
  <c r="I54" i="4" s="1"/>
  <c r="G54" i="4" s="1"/>
  <c r="D65" i="4"/>
  <c r="I65" i="4" s="1"/>
  <c r="D64" i="4"/>
  <c r="I64" i="4" s="1"/>
  <c r="G64" i="4" s="1"/>
  <c r="E54" i="4"/>
  <c r="F54" i="4" s="1"/>
  <c r="C58" i="4"/>
  <c r="J58" i="4" s="1"/>
  <c r="E65" i="4"/>
  <c r="F65" i="4" s="1"/>
  <c r="C68" i="4"/>
  <c r="J68" i="4" s="1"/>
  <c r="E2" i="4"/>
  <c r="I47" i="4"/>
  <c r="G47" i="4" s="1"/>
  <c r="G65" i="4"/>
  <c r="E67" i="4"/>
  <c r="F67" i="4" s="1"/>
  <c r="J64" i="4"/>
  <c r="N34" i="2"/>
  <c r="M34" i="2"/>
  <c r="N35" i="2"/>
  <c r="M35" i="2"/>
  <c r="N32" i="2"/>
  <c r="M32" i="2"/>
  <c r="N36" i="2"/>
  <c r="M36" i="2"/>
  <c r="N31" i="2"/>
  <c r="M31" i="2"/>
  <c r="N33" i="2"/>
  <c r="M33" i="2"/>
  <c r="E31" i="2"/>
  <c r="F31" i="2" s="1"/>
  <c r="E32" i="2"/>
  <c r="F32" i="2" s="1"/>
  <c r="E33" i="2"/>
  <c r="F33" i="2" s="1"/>
  <c r="E34" i="2"/>
  <c r="F34" i="2" s="1"/>
  <c r="E35" i="2"/>
  <c r="F35" i="2" s="1"/>
  <c r="E36" i="2"/>
  <c r="F36" i="2" s="1"/>
  <c r="I37" i="2"/>
  <c r="G37" i="2" s="1"/>
  <c r="N30" i="2"/>
  <c r="M30" i="2"/>
  <c r="E30" i="2"/>
  <c r="F30" i="2" s="1"/>
  <c r="E51" i="2"/>
  <c r="F51" i="2" s="1"/>
  <c r="D54" i="2"/>
  <c r="I54" i="2" s="1"/>
  <c r="E48" i="2"/>
  <c r="F48" i="2" s="1"/>
  <c r="J65" i="2"/>
  <c r="E52" i="2"/>
  <c r="F52" i="2" s="1"/>
  <c r="E49" i="2"/>
  <c r="F49" i="2" s="1"/>
  <c r="G65" i="2"/>
  <c r="M65" i="2" s="1"/>
  <c r="E47" i="2"/>
  <c r="F47" i="2" s="1"/>
  <c r="I29" i="2"/>
  <c r="G29" i="2" s="1"/>
  <c r="N29" i="2" s="1"/>
  <c r="E50" i="2"/>
  <c r="F50" i="2" s="1"/>
  <c r="E53" i="2"/>
  <c r="F53" i="2" s="1"/>
  <c r="E20" i="2"/>
  <c r="F20" i="2" s="1"/>
  <c r="N26" i="2"/>
  <c r="M26" i="2"/>
  <c r="N27" i="2"/>
  <c r="M27" i="2"/>
  <c r="N28" i="2"/>
  <c r="M28" i="2"/>
  <c r="N25" i="2"/>
  <c r="M25" i="2"/>
  <c r="N23" i="2"/>
  <c r="M23" i="2"/>
  <c r="N24" i="2"/>
  <c r="M24" i="2"/>
  <c r="E24" i="2"/>
  <c r="F24" i="2" s="1"/>
  <c r="E25" i="2"/>
  <c r="F25" i="2" s="1"/>
  <c r="E26" i="2"/>
  <c r="F26" i="2" s="1"/>
  <c r="E27" i="2"/>
  <c r="F27" i="2" s="1"/>
  <c r="E28" i="2"/>
  <c r="F28" i="2" s="1"/>
  <c r="E23" i="2"/>
  <c r="F23" i="2" s="1"/>
  <c r="J38" i="2"/>
  <c r="N8" i="2"/>
  <c r="M8" i="2"/>
  <c r="N20" i="2"/>
  <c r="M20" i="2"/>
  <c r="N17" i="2"/>
  <c r="M17" i="2"/>
  <c r="N21" i="2"/>
  <c r="M21" i="2"/>
  <c r="N6" i="2"/>
  <c r="M6" i="2"/>
  <c r="N4" i="2"/>
  <c r="M4" i="2"/>
  <c r="N12" i="2"/>
  <c r="M12" i="2"/>
  <c r="N13" i="2"/>
  <c r="M13" i="2"/>
  <c r="N14" i="2"/>
  <c r="M14" i="2"/>
  <c r="N3" i="2"/>
  <c r="M3" i="2"/>
  <c r="N7" i="2"/>
  <c r="M7" i="2"/>
  <c r="N11" i="2"/>
  <c r="M11" i="2"/>
  <c r="N15" i="2"/>
  <c r="M15" i="2"/>
  <c r="N19" i="2"/>
  <c r="M19" i="2"/>
  <c r="E3" i="2"/>
  <c r="F3" i="2" s="1"/>
  <c r="E6" i="2"/>
  <c r="F6" i="2" s="1"/>
  <c r="E8" i="2"/>
  <c r="F8" i="2" s="1"/>
  <c r="E11" i="2"/>
  <c r="F11" i="2" s="1"/>
  <c r="E14" i="2"/>
  <c r="F14" i="2" s="1"/>
  <c r="E15" i="2"/>
  <c r="F15" i="2" s="1"/>
  <c r="E17" i="2"/>
  <c r="F17" i="2" s="1"/>
  <c r="E19" i="2"/>
  <c r="F19" i="2" s="1"/>
  <c r="I9" i="2"/>
  <c r="G9" i="2" s="1"/>
  <c r="I22" i="2"/>
  <c r="G22" i="2" s="1"/>
  <c r="E4" i="2"/>
  <c r="F4" i="2" s="1"/>
  <c r="E13" i="2"/>
  <c r="F13" i="2" s="1"/>
  <c r="E21" i="2"/>
  <c r="F21" i="2" s="1"/>
  <c r="I2" i="2"/>
  <c r="G2" i="2" s="1"/>
  <c r="I5" i="2"/>
  <c r="G5" i="2" s="1"/>
  <c r="I10" i="2"/>
  <c r="G10" i="2" s="1"/>
  <c r="I16" i="2"/>
  <c r="G16" i="2" s="1"/>
  <c r="I18" i="2"/>
  <c r="G18" i="2" s="1"/>
  <c r="E7" i="2"/>
  <c r="F7" i="2" s="1"/>
  <c r="E12" i="2"/>
  <c r="F12" i="2" s="1"/>
  <c r="D38" i="2"/>
  <c r="I38" i="2" s="1"/>
  <c r="M47" i="2"/>
  <c r="N47" i="2"/>
  <c r="N50" i="2"/>
  <c r="M50" i="2"/>
  <c r="M53" i="2"/>
  <c r="N53" i="2"/>
  <c r="M48" i="2"/>
  <c r="N48" i="2"/>
  <c r="M49" i="2"/>
  <c r="N49" i="2"/>
  <c r="M51" i="2"/>
  <c r="N51" i="2"/>
  <c r="M52" i="2"/>
  <c r="N52" i="2"/>
  <c r="G54" i="2"/>
  <c r="J55" i="2"/>
  <c r="E62" i="2"/>
  <c r="F62" i="2" s="1"/>
  <c r="D63" i="2"/>
  <c r="I63" i="2" s="1"/>
  <c r="G63" i="2" s="1"/>
  <c r="J66" i="2"/>
  <c r="D64" i="2"/>
  <c r="J67" i="2"/>
  <c r="E54" i="2"/>
  <c r="F54" i="2" s="1"/>
  <c r="D55" i="2"/>
  <c r="I55" i="2" s="1"/>
  <c r="G55" i="2" s="1"/>
  <c r="I62" i="2"/>
  <c r="G62" i="2" s="1"/>
  <c r="D66" i="2"/>
  <c r="I66" i="2" s="1"/>
  <c r="G66" i="2" s="1"/>
  <c r="D58" i="2"/>
  <c r="I58" i="2" s="1"/>
  <c r="D67" i="2"/>
  <c r="I67" i="2" s="1"/>
  <c r="G67" i="2" s="1"/>
  <c r="C68" i="2"/>
  <c r="J68" i="2" s="1"/>
  <c r="M29" i="2"/>
  <c r="E65" i="2"/>
  <c r="F65" i="2" s="1"/>
  <c r="C58" i="2"/>
  <c r="J58" i="2" s="1"/>
  <c r="I9" i="1"/>
  <c r="G9" i="1" s="1"/>
  <c r="D8" i="1"/>
  <c r="E8" i="1" s="1"/>
  <c r="D7" i="1"/>
  <c r="E7" i="1" s="1"/>
  <c r="I6" i="1"/>
  <c r="D5" i="1"/>
  <c r="E5" i="1" s="1"/>
  <c r="I4" i="1"/>
  <c r="G4" i="1" s="1"/>
  <c r="D3" i="1"/>
  <c r="E3" i="1" s="1"/>
  <c r="D2" i="1"/>
  <c r="I2" i="1" s="1"/>
  <c r="C11" i="1"/>
  <c r="J8" i="1"/>
  <c r="J7" i="1"/>
  <c r="K41" i="1"/>
  <c r="H41" i="1"/>
  <c r="C40" i="1"/>
  <c r="D40" i="1" s="1"/>
  <c r="I40" i="1" s="1"/>
  <c r="C39" i="1"/>
  <c r="J39" i="1" s="1"/>
  <c r="C38" i="1"/>
  <c r="J38" i="1" s="1"/>
  <c r="C37" i="1"/>
  <c r="D37" i="1" s="1"/>
  <c r="I37" i="1" s="1"/>
  <c r="C36" i="1"/>
  <c r="J36" i="1" s="1"/>
  <c r="J35" i="1"/>
  <c r="D35" i="1"/>
  <c r="I35" i="1" s="1"/>
  <c r="K31" i="1"/>
  <c r="H31" i="1"/>
  <c r="C28" i="1"/>
  <c r="D28" i="1" s="1"/>
  <c r="I28" i="1" s="1"/>
  <c r="C27" i="1"/>
  <c r="D27" i="1" s="1"/>
  <c r="I27" i="1" s="1"/>
  <c r="J26" i="1"/>
  <c r="D26" i="1"/>
  <c r="I26" i="1" s="1"/>
  <c r="J25" i="1"/>
  <c r="D25" i="1"/>
  <c r="E25" i="1" s="1"/>
  <c r="F25" i="1" s="1"/>
  <c r="J24" i="1"/>
  <c r="D24" i="1"/>
  <c r="I24" i="1" s="1"/>
  <c r="J23" i="1"/>
  <c r="D23" i="1"/>
  <c r="I23" i="1" s="1"/>
  <c r="J22" i="1"/>
  <c r="D22" i="1"/>
  <c r="I22" i="1" s="1"/>
  <c r="J21" i="1"/>
  <c r="D21" i="1"/>
  <c r="I21" i="1" s="1"/>
  <c r="J20" i="1"/>
  <c r="D20" i="1"/>
  <c r="J6" i="1"/>
  <c r="J5" i="1"/>
  <c r="J4" i="1"/>
  <c r="J3" i="1"/>
  <c r="J2" i="1"/>
  <c r="G68" i="14" l="1"/>
  <c r="E67" i="14"/>
  <c r="F67" i="14" s="1"/>
  <c r="I67" i="14"/>
  <c r="G67" i="14" s="1"/>
  <c r="D68" i="14"/>
  <c r="I68" i="14" s="1"/>
  <c r="F63" i="14"/>
  <c r="E68" i="14"/>
  <c r="F68" i="14" s="1"/>
  <c r="E58" i="14"/>
  <c r="F58" i="14" s="1"/>
  <c r="E68" i="13"/>
  <c r="F68" i="13" s="1"/>
  <c r="F63" i="13"/>
  <c r="E58" i="13"/>
  <c r="F58" i="13" s="1"/>
  <c r="F55" i="13"/>
  <c r="G68" i="13"/>
  <c r="G68" i="12"/>
  <c r="E55" i="12"/>
  <c r="F55" i="12" s="1"/>
  <c r="E38" i="12"/>
  <c r="F38" i="12" s="1"/>
  <c r="F2" i="12"/>
  <c r="E68" i="12"/>
  <c r="F68" i="12" s="1"/>
  <c r="F63" i="12"/>
  <c r="G58" i="12"/>
  <c r="E58" i="12"/>
  <c r="F58" i="12" s="1"/>
  <c r="E38" i="11"/>
  <c r="F38" i="11" s="1"/>
  <c r="F2" i="11"/>
  <c r="E58" i="11"/>
  <c r="F58" i="11" s="1"/>
  <c r="E68" i="11"/>
  <c r="F68" i="11" s="1"/>
  <c r="F63" i="11"/>
  <c r="D68" i="11"/>
  <c r="I68" i="11" s="1"/>
  <c r="G68" i="11"/>
  <c r="G68" i="10"/>
  <c r="E67" i="10"/>
  <c r="F67" i="10" s="1"/>
  <c r="E68" i="10"/>
  <c r="F68" i="10" s="1"/>
  <c r="F63" i="10"/>
  <c r="E38" i="10"/>
  <c r="F38" i="10" s="1"/>
  <c r="F2" i="10"/>
  <c r="E68" i="9"/>
  <c r="F68" i="9" s="1"/>
  <c r="F63" i="9"/>
  <c r="D68" i="9"/>
  <c r="I68" i="9" s="1"/>
  <c r="E38" i="9"/>
  <c r="F38" i="9" s="1"/>
  <c r="F2" i="9"/>
  <c r="G68" i="9"/>
  <c r="E67" i="9"/>
  <c r="F67" i="9" s="1"/>
  <c r="I65" i="8"/>
  <c r="G65" i="8" s="1"/>
  <c r="E65" i="8"/>
  <c r="F65" i="8" s="1"/>
  <c r="I54" i="8"/>
  <c r="G54" i="8" s="1"/>
  <c r="D58" i="8"/>
  <c r="I58" i="8" s="1"/>
  <c r="E54" i="8"/>
  <c r="F63" i="8"/>
  <c r="E38" i="8"/>
  <c r="F38" i="8" s="1"/>
  <c r="F2" i="8"/>
  <c r="G68" i="7"/>
  <c r="G58" i="7"/>
  <c r="E58" i="7"/>
  <c r="F58" i="7" s="1"/>
  <c r="E68" i="7"/>
  <c r="F68" i="7" s="1"/>
  <c r="F63" i="7"/>
  <c r="E38" i="7"/>
  <c r="F38" i="7" s="1"/>
  <c r="F2" i="7"/>
  <c r="G58" i="6"/>
  <c r="G68" i="6"/>
  <c r="E63" i="6"/>
  <c r="D68" i="6"/>
  <c r="I68" i="6" s="1"/>
  <c r="E58" i="6"/>
  <c r="F58" i="6" s="1"/>
  <c r="F54" i="6"/>
  <c r="E64" i="6"/>
  <c r="F64" i="6" s="1"/>
  <c r="D58" i="6"/>
  <c r="I58" i="6" s="1"/>
  <c r="G58" i="5"/>
  <c r="E38" i="5"/>
  <c r="F38" i="5" s="1"/>
  <c r="F2" i="5"/>
  <c r="E58" i="5"/>
  <c r="F58" i="5" s="1"/>
  <c r="I64" i="5"/>
  <c r="G64" i="5" s="1"/>
  <c r="G68" i="5" s="1"/>
  <c r="E64" i="5"/>
  <c r="F64" i="5" s="1"/>
  <c r="E63" i="5"/>
  <c r="G68" i="4"/>
  <c r="G58" i="4"/>
  <c r="E64" i="4"/>
  <c r="F64" i="4" s="1"/>
  <c r="E58" i="4"/>
  <c r="F58" i="4" s="1"/>
  <c r="F47" i="4"/>
  <c r="E38" i="4"/>
  <c r="F38" i="4" s="1"/>
  <c r="F2" i="4"/>
  <c r="F63" i="4"/>
  <c r="N37" i="2"/>
  <c r="M37" i="2"/>
  <c r="E63" i="2"/>
  <c r="F63" i="2" s="1"/>
  <c r="N65" i="2"/>
  <c r="E66" i="2"/>
  <c r="F66" i="2" s="1"/>
  <c r="E55" i="2"/>
  <c r="F55" i="2" s="1"/>
  <c r="N18" i="2"/>
  <c r="M18" i="2"/>
  <c r="N22" i="2"/>
  <c r="M22" i="2"/>
  <c r="N16" i="2"/>
  <c r="M16" i="2"/>
  <c r="N9" i="2"/>
  <c r="M9" i="2"/>
  <c r="N10" i="2"/>
  <c r="M10" i="2"/>
  <c r="N5" i="2"/>
  <c r="M5" i="2"/>
  <c r="N2" i="2"/>
  <c r="M2" i="2"/>
  <c r="G38" i="2"/>
  <c r="N66" i="2"/>
  <c r="M66" i="2"/>
  <c r="M63" i="2"/>
  <c r="N63" i="2"/>
  <c r="E38" i="2"/>
  <c r="F38" i="2" s="1"/>
  <c r="N62" i="2"/>
  <c r="M62" i="2"/>
  <c r="E64" i="2"/>
  <c r="F64" i="2" s="1"/>
  <c r="I64" i="2"/>
  <c r="G64" i="2" s="1"/>
  <c r="N54" i="2"/>
  <c r="M54" i="2"/>
  <c r="N55" i="2"/>
  <c r="M55" i="2"/>
  <c r="M67" i="2"/>
  <c r="N67" i="2"/>
  <c r="E67" i="2"/>
  <c r="F67" i="2" s="1"/>
  <c r="D68" i="2"/>
  <c r="I68" i="2" s="1"/>
  <c r="G58" i="2"/>
  <c r="M9" i="1"/>
  <c r="N9" i="1"/>
  <c r="I7" i="1"/>
  <c r="G7" i="1" s="1"/>
  <c r="N7" i="1" s="1"/>
  <c r="I8" i="1"/>
  <c r="G8" i="1" s="1"/>
  <c r="N8" i="1" s="1"/>
  <c r="E4" i="1"/>
  <c r="I5" i="1"/>
  <c r="G5" i="1" s="1"/>
  <c r="N5" i="1" s="1"/>
  <c r="E6" i="1"/>
  <c r="I3" i="1"/>
  <c r="G3" i="1" s="1"/>
  <c r="M3" i="1" s="1"/>
  <c r="G23" i="1"/>
  <c r="M23" i="1" s="1"/>
  <c r="G24" i="1"/>
  <c r="M24" i="1" s="1"/>
  <c r="I20" i="1"/>
  <c r="G20" i="1" s="1"/>
  <c r="G21" i="1"/>
  <c r="M21" i="1" s="1"/>
  <c r="G35" i="1"/>
  <c r="M35" i="1" s="1"/>
  <c r="I25" i="1"/>
  <c r="G25" i="1" s="1"/>
  <c r="N25" i="1" s="1"/>
  <c r="J28" i="1"/>
  <c r="D39" i="1"/>
  <c r="E23" i="1"/>
  <c r="F23" i="1" s="1"/>
  <c r="J40" i="1"/>
  <c r="C31" i="1"/>
  <c r="J31" i="1" s="1"/>
  <c r="J37" i="1"/>
  <c r="E21" i="1"/>
  <c r="F21" i="1" s="1"/>
  <c r="J27" i="1"/>
  <c r="D38" i="1"/>
  <c r="D36" i="1"/>
  <c r="G40" i="1"/>
  <c r="M40" i="1" s="1"/>
  <c r="G22" i="1"/>
  <c r="E22" i="1"/>
  <c r="F22" i="1" s="1"/>
  <c r="G2" i="1"/>
  <c r="E2" i="1"/>
  <c r="G26" i="1"/>
  <c r="E26" i="1"/>
  <c r="F26" i="1" s="1"/>
  <c r="G28" i="1"/>
  <c r="D11" i="1"/>
  <c r="I11" i="1" s="1"/>
  <c r="G6" i="1"/>
  <c r="N4" i="1"/>
  <c r="M4" i="1"/>
  <c r="G37" i="1"/>
  <c r="G27" i="1"/>
  <c r="E28" i="1"/>
  <c r="F28" i="1" s="1"/>
  <c r="E40" i="1"/>
  <c r="F40" i="1" s="1"/>
  <c r="C41" i="1"/>
  <c r="J41" i="1" s="1"/>
  <c r="K11" i="1"/>
  <c r="J11" i="1" s="1"/>
  <c r="D31" i="1"/>
  <c r="I31" i="1" s="1"/>
  <c r="E20" i="1"/>
  <c r="E24" i="1"/>
  <c r="F24" i="1" s="1"/>
  <c r="E27" i="1"/>
  <c r="F27" i="1" s="1"/>
  <c r="E35" i="1"/>
  <c r="F35" i="1" s="1"/>
  <c r="E37" i="1"/>
  <c r="F37" i="1" s="1"/>
  <c r="G58" i="8" l="1"/>
  <c r="E68" i="8"/>
  <c r="F68" i="8" s="1"/>
  <c r="F54" i="8"/>
  <c r="E58" i="8"/>
  <c r="F58" i="8" s="1"/>
  <c r="G68" i="8"/>
  <c r="E68" i="6"/>
  <c r="F68" i="6" s="1"/>
  <c r="F63" i="6"/>
  <c r="E68" i="5"/>
  <c r="F68" i="5" s="1"/>
  <c r="F63" i="5"/>
  <c r="E68" i="4"/>
  <c r="F68" i="4" s="1"/>
  <c r="M58" i="2"/>
  <c r="N58" i="2"/>
  <c r="E58" i="2"/>
  <c r="F58" i="2" s="1"/>
  <c r="M64" i="2"/>
  <c r="M68" i="2" s="1"/>
  <c r="N64" i="2"/>
  <c r="N68" i="2" s="1"/>
  <c r="E68" i="2"/>
  <c r="F68" i="2" s="1"/>
  <c r="G68" i="2"/>
  <c r="N23" i="1"/>
  <c r="N35" i="1"/>
  <c r="M7" i="1"/>
  <c r="M5" i="1"/>
  <c r="M8" i="1"/>
  <c r="N24" i="1"/>
  <c r="N21" i="1"/>
  <c r="M20" i="1"/>
  <c r="N20" i="1"/>
  <c r="I39" i="1"/>
  <c r="G39" i="1" s="1"/>
  <c r="I36" i="1"/>
  <c r="G36" i="1" s="1"/>
  <c r="I38" i="1"/>
  <c r="G38" i="1" s="1"/>
  <c r="N3" i="1"/>
  <c r="E39" i="1"/>
  <c r="F39" i="1" s="1"/>
  <c r="N40" i="1"/>
  <c r="M25" i="1"/>
  <c r="E36" i="1"/>
  <c r="F36" i="1" s="1"/>
  <c r="D41" i="1"/>
  <c r="I41" i="1" s="1"/>
  <c r="E38" i="1"/>
  <c r="F38" i="1" s="1"/>
  <c r="M26" i="1"/>
  <c r="N26" i="1"/>
  <c r="N37" i="1"/>
  <c r="M37" i="1"/>
  <c r="M2" i="1"/>
  <c r="N2" i="1"/>
  <c r="M22" i="1"/>
  <c r="N22" i="1"/>
  <c r="N27" i="1"/>
  <c r="M27" i="1"/>
  <c r="M28" i="1"/>
  <c r="N28" i="1"/>
  <c r="G31" i="1"/>
  <c r="G11" i="1"/>
  <c r="E31" i="1"/>
  <c r="F31" i="1" s="1"/>
  <c r="F20" i="1"/>
  <c r="M6" i="1"/>
  <c r="N6" i="1"/>
  <c r="E11" i="1"/>
  <c r="F11" i="1" s="1"/>
  <c r="M59" i="2" l="1"/>
  <c r="M69" i="2"/>
  <c r="G41" i="1"/>
  <c r="M38" i="1"/>
  <c r="N38" i="1"/>
  <c r="M39" i="1"/>
  <c r="N39" i="1"/>
  <c r="M36" i="1"/>
  <c r="N36" i="1"/>
  <c r="N31" i="1"/>
  <c r="M31" i="1"/>
  <c r="E41" i="1"/>
  <c r="F41" i="1" s="1"/>
  <c r="M12" i="1" l="1"/>
  <c r="M41" i="1"/>
  <c r="N41" i="1"/>
  <c r="M42" i="1" s="1"/>
  <c r="M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F66DFF96-2B94-4213-8861-4D682D0889A5}">
      <text>
        <r>
          <rPr>
            <sz val="8"/>
            <color indexed="81"/>
            <rFont val="Tahoma"/>
            <family val="2"/>
          </rPr>
          <t>The job identifyer. Example: Name or Job #</t>
        </r>
        <r>
          <rPr>
            <sz val="9"/>
            <color indexed="81"/>
            <rFont val="Tahoma"/>
            <family val="2"/>
          </rPr>
          <t xml:space="preserve">
</t>
        </r>
      </text>
    </comment>
    <comment ref="C1" authorId="0" shapeId="0" xr:uid="{5998C547-9031-4DC4-B4DA-757467A5AB43}">
      <text>
        <r>
          <rPr>
            <sz val="8"/>
            <color indexed="81"/>
            <rFont val="Tahoma"/>
            <family val="2"/>
          </rPr>
          <t>Total Contract amount including supplements and change orders.</t>
        </r>
        <r>
          <rPr>
            <sz val="9"/>
            <color indexed="81"/>
            <rFont val="Tahoma"/>
            <family val="2"/>
          </rPr>
          <t xml:space="preserve">
</t>
        </r>
      </text>
    </comment>
    <comment ref="D1" authorId="0" shapeId="0" xr:uid="{FD6E8A27-76DE-4A51-BD15-AAEF4C06481A}">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0FB25E0D-57C6-4A61-B1C9-98A728EB9FB5}">
      <text>
        <r>
          <rPr>
            <sz val="9"/>
            <color indexed="81"/>
            <rFont val="Tahoma"/>
            <family val="2"/>
          </rPr>
          <t xml:space="preserve">Budgetted dollars based of the projected GP % target
</t>
        </r>
      </text>
    </comment>
    <comment ref="F1" authorId="0" shapeId="0" xr:uid="{B3D2B489-849F-4FDD-BF55-5E08243CF90F}">
      <text>
        <r>
          <rPr>
            <sz val="8"/>
            <color indexed="81"/>
            <rFont val="Tahoma"/>
            <family val="2"/>
          </rPr>
          <t xml:space="preserve">Project GP %. Every company should have a target based on the division and type of work. Variations from that should be considered carefully.
</t>
        </r>
      </text>
    </comment>
    <comment ref="G1" authorId="0" shapeId="0" xr:uid="{A84397C7-E766-45CC-A3CB-5FAC2DD378CA}">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EBD89EE2-7B4F-41B8-B0F0-87C2AA04AC53}">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D1768E60-1F18-4AE5-9DF1-A97D56EF6439}">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9934B4E6-7BE6-4430-95B2-023DB760FAD0}">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E73A04B2-F014-4764-A36E-2C946161DA8E}">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204DA3FD-62C5-4364-A7D7-F9C314BCE7B7}">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35" authorId="1" shapeId="0" xr:uid="{D23D3F88-9B14-44D5-8370-0FC53EABBB67}">
      <text>
        <r>
          <rPr>
            <b/>
            <sz val="9"/>
            <color indexed="81"/>
            <rFont val="Tahoma"/>
            <family val="2"/>
          </rPr>
          <t>Anthon Ferrin:</t>
        </r>
        <r>
          <rPr>
            <sz val="9"/>
            <color indexed="81"/>
            <rFont val="Tahoma"/>
            <family val="2"/>
          </rPr>
          <t xml:space="preserve">
</t>
        </r>
      </text>
    </comment>
    <comment ref="C40" authorId="1" shapeId="0" xr:uid="{5A056643-8F12-4D28-95CF-B1B0B4EC51CD}">
      <text>
        <r>
          <rPr>
            <b/>
            <sz val="9"/>
            <color indexed="81"/>
            <rFont val="Tahoma"/>
            <family val="2"/>
          </rPr>
          <t>Anthon Ferrin:</t>
        </r>
        <r>
          <rPr>
            <sz val="9"/>
            <color indexed="81"/>
            <rFont val="Tahoma"/>
            <family val="2"/>
          </rPr>
          <t xml:space="preserve">
0 in xcelerate
0 in QB</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8CA408F1-FE5F-4D7A-889E-7B76B32FD53B}">
      <text>
        <r>
          <rPr>
            <sz val="8"/>
            <color indexed="81"/>
            <rFont val="Tahoma"/>
            <family val="2"/>
          </rPr>
          <t>The job identifyer. Example: Name or Job #</t>
        </r>
        <r>
          <rPr>
            <sz val="9"/>
            <color indexed="81"/>
            <rFont val="Tahoma"/>
            <family val="2"/>
          </rPr>
          <t xml:space="preserve">
</t>
        </r>
      </text>
    </comment>
    <comment ref="C1" authorId="0" shapeId="0" xr:uid="{ECA3BDFE-57EC-4B29-B34D-A3EF5D41E614}">
      <text>
        <r>
          <rPr>
            <sz val="8"/>
            <color indexed="81"/>
            <rFont val="Tahoma"/>
            <family val="2"/>
          </rPr>
          <t>Total Contract amount including supplements and change orders.</t>
        </r>
        <r>
          <rPr>
            <sz val="9"/>
            <color indexed="81"/>
            <rFont val="Tahoma"/>
            <family val="2"/>
          </rPr>
          <t xml:space="preserve">
</t>
        </r>
      </text>
    </comment>
    <comment ref="D1" authorId="0" shapeId="0" xr:uid="{16161891-5709-43CE-A30A-742A64CAC311}">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D969A4C5-5EC2-498F-A410-AC7C5545DDC5}">
      <text>
        <r>
          <rPr>
            <sz val="9"/>
            <color indexed="81"/>
            <rFont val="Tahoma"/>
            <family val="2"/>
          </rPr>
          <t xml:space="preserve">Budgetted dollars based of the projected GP % target
</t>
        </r>
      </text>
    </comment>
    <comment ref="F1" authorId="0" shapeId="0" xr:uid="{F9CBCB0D-4D38-4CC3-A741-B2C2033B46DA}">
      <text>
        <r>
          <rPr>
            <sz val="8"/>
            <color indexed="81"/>
            <rFont val="Tahoma"/>
            <family val="2"/>
          </rPr>
          <t xml:space="preserve">Project GP %. Every company should have a target based on the division and type of work. Variations from that should be considered carefully.
</t>
        </r>
      </text>
    </comment>
    <comment ref="G1" authorId="0" shapeId="0" xr:uid="{2B0F6F96-77D1-414D-99CC-4934C0883CA6}">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ACC1821E-779B-4F0D-B254-20AF8E12677C}">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74C154F4-8578-4D13-8818-4263F972AE3E}">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F440FA7E-ADE1-4CE3-8768-E665BFDD1C17}">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46287B4D-3B52-4969-86AD-B6D587D14237}">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D685E882-61B7-4611-AAB8-36C9E5990A6B}">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1B760756-02DD-4283-9826-8A38F3D1F54C}">
      <text>
        <r>
          <rPr>
            <b/>
            <sz val="9"/>
            <color indexed="81"/>
            <rFont val="Tahoma"/>
            <family val="2"/>
          </rPr>
          <t>Anthon Ferrin:</t>
        </r>
        <r>
          <rPr>
            <sz val="9"/>
            <color indexed="81"/>
            <rFont val="Tahoma"/>
            <family val="2"/>
          </rPr>
          <t xml:space="preserve">
</t>
        </r>
      </text>
    </comment>
    <comment ref="C67" authorId="1" shapeId="0" xr:uid="{2476A7DD-10A0-447E-A9EA-FFAA39DEE2BD}">
      <text>
        <r>
          <rPr>
            <b/>
            <sz val="9"/>
            <color indexed="81"/>
            <rFont val="Tahoma"/>
            <family val="2"/>
          </rPr>
          <t>Anthon Ferrin:</t>
        </r>
        <r>
          <rPr>
            <sz val="9"/>
            <color indexed="81"/>
            <rFont val="Tahoma"/>
            <family val="2"/>
          </rPr>
          <t xml:space="preserve">
0 in xcelerate
0 in QB</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B12756EE-7ECC-44C6-AB2E-151CA710016A}">
      <text>
        <r>
          <rPr>
            <sz val="8"/>
            <color indexed="81"/>
            <rFont val="Tahoma"/>
            <family val="2"/>
          </rPr>
          <t>The job identifyer. Example: Name or Job #</t>
        </r>
        <r>
          <rPr>
            <sz val="9"/>
            <color indexed="81"/>
            <rFont val="Tahoma"/>
            <family val="2"/>
          </rPr>
          <t xml:space="preserve">
</t>
        </r>
      </text>
    </comment>
    <comment ref="C1" authorId="0" shapeId="0" xr:uid="{A2CE55E0-7117-4CA3-8382-27A8EC27D94C}">
      <text>
        <r>
          <rPr>
            <sz val="8"/>
            <color indexed="81"/>
            <rFont val="Tahoma"/>
            <family val="2"/>
          </rPr>
          <t>Total Contract amount including supplements and change orders.</t>
        </r>
        <r>
          <rPr>
            <sz val="9"/>
            <color indexed="81"/>
            <rFont val="Tahoma"/>
            <family val="2"/>
          </rPr>
          <t xml:space="preserve">
</t>
        </r>
      </text>
    </comment>
    <comment ref="D1" authorId="0" shapeId="0" xr:uid="{9DDE8A41-7B8A-4690-A7ED-04900B4C83A8}">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DBBC0A95-0E2F-49F2-AB1D-B7E807F637A0}">
      <text>
        <r>
          <rPr>
            <sz val="9"/>
            <color indexed="81"/>
            <rFont val="Tahoma"/>
            <family val="2"/>
          </rPr>
          <t xml:space="preserve">Budgetted dollars based of the projected GP % target
</t>
        </r>
      </text>
    </comment>
    <comment ref="F1" authorId="0" shapeId="0" xr:uid="{F21A6D47-8FF5-4DE8-974D-080B74C2D4EC}">
      <text>
        <r>
          <rPr>
            <sz val="8"/>
            <color indexed="81"/>
            <rFont val="Tahoma"/>
            <family val="2"/>
          </rPr>
          <t xml:space="preserve">Project GP %. Every company should have a target based on the division and type of work. Variations from that should be considered carefully.
</t>
        </r>
      </text>
    </comment>
    <comment ref="G1" authorId="0" shapeId="0" xr:uid="{295CDB0D-B036-48D4-842A-7E303D12F510}">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8A445CFE-2FF1-4241-8446-72AF45FC5C89}">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A3D638F3-7D8A-4DB5-8C5E-ACFE288112E8}">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7B5A75E9-DBF5-43B3-A9DB-D103E8ABDCD7}">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3E02BE16-F4A7-4EB5-85A9-E70049E7611F}">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EE2BA81D-BD42-4BC2-ADF3-59518377C500}">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822728BC-386E-4A65-9133-595CA40B0A9B}">
      <text>
        <r>
          <rPr>
            <b/>
            <sz val="9"/>
            <color indexed="81"/>
            <rFont val="Tahoma"/>
            <family val="2"/>
          </rPr>
          <t>Anthon Ferrin:</t>
        </r>
        <r>
          <rPr>
            <sz val="9"/>
            <color indexed="81"/>
            <rFont val="Tahoma"/>
            <family val="2"/>
          </rPr>
          <t xml:space="preserve">
</t>
        </r>
      </text>
    </comment>
    <comment ref="C67" authorId="1" shapeId="0" xr:uid="{1E212A48-A3E2-41EB-A854-677FBF6386CB}">
      <text>
        <r>
          <rPr>
            <b/>
            <sz val="9"/>
            <color indexed="81"/>
            <rFont val="Tahoma"/>
            <family val="2"/>
          </rPr>
          <t>Anthon Ferrin:</t>
        </r>
        <r>
          <rPr>
            <sz val="9"/>
            <color indexed="81"/>
            <rFont val="Tahoma"/>
            <family val="2"/>
          </rPr>
          <t xml:space="preserve">
0 in xcelerate
0 in QB</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9CBF9874-E5FF-4D76-B5A4-1EF2E869298B}">
      <text>
        <r>
          <rPr>
            <sz val="8"/>
            <color indexed="81"/>
            <rFont val="Tahoma"/>
            <family val="2"/>
          </rPr>
          <t>The job identifyer. Example: Name or Job #</t>
        </r>
        <r>
          <rPr>
            <sz val="9"/>
            <color indexed="81"/>
            <rFont val="Tahoma"/>
            <family val="2"/>
          </rPr>
          <t xml:space="preserve">
</t>
        </r>
      </text>
    </comment>
    <comment ref="C1" authorId="0" shapeId="0" xr:uid="{3B39DA88-AA1C-4165-A523-9A3F5FB807CC}">
      <text>
        <r>
          <rPr>
            <sz val="8"/>
            <color indexed="81"/>
            <rFont val="Tahoma"/>
            <family val="2"/>
          </rPr>
          <t>Total Contract amount including supplements and change orders.</t>
        </r>
        <r>
          <rPr>
            <sz val="9"/>
            <color indexed="81"/>
            <rFont val="Tahoma"/>
            <family val="2"/>
          </rPr>
          <t xml:space="preserve">
</t>
        </r>
      </text>
    </comment>
    <comment ref="D1" authorId="0" shapeId="0" xr:uid="{561B1698-05A7-48D7-968A-B179EA191AF0}">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404569DA-2B47-4D6F-AC40-339573E60C13}">
      <text>
        <r>
          <rPr>
            <sz val="9"/>
            <color indexed="81"/>
            <rFont val="Tahoma"/>
            <family val="2"/>
          </rPr>
          <t xml:space="preserve">Budgetted dollars based of the projected GP % target
</t>
        </r>
      </text>
    </comment>
    <comment ref="F1" authorId="0" shapeId="0" xr:uid="{4F19131D-5521-4C7F-B52D-A97CD7DB5B90}">
      <text>
        <r>
          <rPr>
            <sz val="8"/>
            <color indexed="81"/>
            <rFont val="Tahoma"/>
            <family val="2"/>
          </rPr>
          <t xml:space="preserve">Project GP %. Every company should have a target based on the division and type of work. Variations from that should be considered carefully.
</t>
        </r>
      </text>
    </comment>
    <comment ref="G1" authorId="0" shapeId="0" xr:uid="{21BE0E8F-3A4A-4F0F-81E5-8CAA7E1D8E2D}">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CB4935CF-6123-433D-BE63-3BAEDAC897B9}">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5EE87A68-D012-40B3-B9AE-62CC7FF7E366}">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A613BC2C-EC13-4985-BDFF-8F0233771A20}">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34997E2B-DDF4-430D-AF0B-2FAAF2B6BD04}">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502C3615-CB5C-444F-890B-82B36784EE4B}">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F4BB6423-1ED9-440F-B297-041146BC61C3}">
      <text>
        <r>
          <rPr>
            <b/>
            <sz val="9"/>
            <color indexed="81"/>
            <rFont val="Tahoma"/>
            <family val="2"/>
          </rPr>
          <t>Anthon Ferrin:</t>
        </r>
        <r>
          <rPr>
            <sz val="9"/>
            <color indexed="81"/>
            <rFont val="Tahoma"/>
            <family val="2"/>
          </rPr>
          <t xml:space="preserve">
</t>
        </r>
      </text>
    </comment>
    <comment ref="C67" authorId="1" shapeId="0" xr:uid="{AEA36CB7-DE0E-4EBB-8703-1AC8158E7A26}">
      <text>
        <r>
          <rPr>
            <b/>
            <sz val="9"/>
            <color indexed="81"/>
            <rFont val="Tahoma"/>
            <family val="2"/>
          </rPr>
          <t>Anthon Ferrin:</t>
        </r>
        <r>
          <rPr>
            <sz val="9"/>
            <color indexed="81"/>
            <rFont val="Tahoma"/>
            <family val="2"/>
          </rPr>
          <t xml:space="preserve">
0 in xcelerate
0 in QB</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ED6E45AC-00AD-48E5-B95A-B27F84442464}">
      <text>
        <r>
          <rPr>
            <sz val="8"/>
            <color indexed="81"/>
            <rFont val="Tahoma"/>
            <family val="2"/>
          </rPr>
          <t>The job identifyer. Example: Name or Job #</t>
        </r>
        <r>
          <rPr>
            <sz val="9"/>
            <color indexed="81"/>
            <rFont val="Tahoma"/>
            <family val="2"/>
          </rPr>
          <t xml:space="preserve">
</t>
        </r>
      </text>
    </comment>
    <comment ref="C1" authorId="0" shapeId="0" xr:uid="{696D94CC-74EF-4E71-9EE7-24B76BF96D9E}">
      <text>
        <r>
          <rPr>
            <sz val="8"/>
            <color indexed="81"/>
            <rFont val="Tahoma"/>
            <family val="2"/>
          </rPr>
          <t>Total Contract amount including supplements and change orders.</t>
        </r>
        <r>
          <rPr>
            <sz val="9"/>
            <color indexed="81"/>
            <rFont val="Tahoma"/>
            <family val="2"/>
          </rPr>
          <t xml:space="preserve">
</t>
        </r>
      </text>
    </comment>
    <comment ref="D1" authorId="0" shapeId="0" xr:uid="{F8FF7C36-E6AA-4F6C-A74B-052D283BD847}">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6EAC9B33-DDBF-4A76-975C-3FFE9D28607C}">
      <text>
        <r>
          <rPr>
            <sz val="9"/>
            <color indexed="81"/>
            <rFont val="Tahoma"/>
            <family val="2"/>
          </rPr>
          <t xml:space="preserve">Budgetted dollars based of the projected GP % target
</t>
        </r>
      </text>
    </comment>
    <comment ref="F1" authorId="0" shapeId="0" xr:uid="{E7760CD9-89DA-42B2-B627-179C7906AE25}">
      <text>
        <r>
          <rPr>
            <sz val="8"/>
            <color indexed="81"/>
            <rFont val="Tahoma"/>
            <family val="2"/>
          </rPr>
          <t xml:space="preserve">Project GP %. Every company should have a target based on the division and type of work. Variations from that should be considered carefully.
</t>
        </r>
      </text>
    </comment>
    <comment ref="G1" authorId="0" shapeId="0" xr:uid="{197C8B8C-4F28-4ED3-B44D-D72247F84104}">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007D7B8D-F39F-401C-90A1-774F6B84BF8A}">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9D3A455B-BE09-4F6C-BD25-98523F90C9F3}">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901DCCF5-BC08-4998-ADB4-EE520E9E35CE}">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3E29C6AA-AC7D-4912-BB53-2C7DBCD76CA2}">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37087083-FC07-4764-AB83-B74169AEA1D0}">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6E901F42-BD9E-405B-8AA2-8FB2D9C3CE54}">
      <text>
        <r>
          <rPr>
            <b/>
            <sz val="9"/>
            <color indexed="81"/>
            <rFont val="Tahoma"/>
            <family val="2"/>
          </rPr>
          <t>Anthon Ferrin:</t>
        </r>
        <r>
          <rPr>
            <sz val="9"/>
            <color indexed="81"/>
            <rFont val="Tahoma"/>
            <family val="2"/>
          </rPr>
          <t xml:space="preserve">
</t>
        </r>
      </text>
    </comment>
    <comment ref="C67" authorId="1" shapeId="0" xr:uid="{DD82AD31-908C-4823-8CDF-B86EC47D82E9}">
      <text>
        <r>
          <rPr>
            <b/>
            <sz val="9"/>
            <color indexed="81"/>
            <rFont val="Tahoma"/>
            <family val="2"/>
          </rPr>
          <t>Anthon Ferrin:</t>
        </r>
        <r>
          <rPr>
            <sz val="9"/>
            <color indexed="81"/>
            <rFont val="Tahoma"/>
            <family val="2"/>
          </rPr>
          <t xml:space="preserve">
0 in xcelerate
0 in QB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C9BE4143-1E4D-4569-90E4-7B64054DC298}">
      <text>
        <r>
          <rPr>
            <sz val="8"/>
            <color indexed="81"/>
            <rFont val="Tahoma"/>
            <family val="2"/>
          </rPr>
          <t>The job identifyer. Example: Name or Job #</t>
        </r>
        <r>
          <rPr>
            <sz val="9"/>
            <color indexed="81"/>
            <rFont val="Tahoma"/>
            <family val="2"/>
          </rPr>
          <t xml:space="preserve">
</t>
        </r>
      </text>
    </comment>
    <comment ref="C1" authorId="0" shapeId="0" xr:uid="{E7253578-8564-4866-A18D-1038B2CFD7CD}">
      <text>
        <r>
          <rPr>
            <sz val="8"/>
            <color indexed="81"/>
            <rFont val="Tahoma"/>
            <family val="2"/>
          </rPr>
          <t>Total Contract amount including supplements and change orders.</t>
        </r>
        <r>
          <rPr>
            <sz val="9"/>
            <color indexed="81"/>
            <rFont val="Tahoma"/>
            <family val="2"/>
          </rPr>
          <t xml:space="preserve">
</t>
        </r>
      </text>
    </comment>
    <comment ref="D1" authorId="0" shapeId="0" xr:uid="{8BA9EBD7-EE4F-4593-A85A-EA485D78B5E7}">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858A8F45-D13D-43B9-BE19-2BE589C9A04A}">
      <text>
        <r>
          <rPr>
            <sz val="9"/>
            <color indexed="81"/>
            <rFont val="Tahoma"/>
            <family val="2"/>
          </rPr>
          <t xml:space="preserve">Budgetted dollars based of the projected GP % target
</t>
        </r>
      </text>
    </comment>
    <comment ref="F1" authorId="0" shapeId="0" xr:uid="{AFC480C7-90F7-4900-9FC8-95AB9108B0C4}">
      <text>
        <r>
          <rPr>
            <sz val="8"/>
            <color indexed="81"/>
            <rFont val="Tahoma"/>
            <family val="2"/>
          </rPr>
          <t xml:space="preserve">Project GP %. Every company should have a target based on the division and type of work. Variations from that should be considered carefully.
</t>
        </r>
      </text>
    </comment>
    <comment ref="G1" authorId="0" shapeId="0" xr:uid="{3DFD820C-8A59-46D7-B75F-F7FD4E4637C6}">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717E51DD-8939-42E2-A522-EF71F8AEB358}">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39A93649-2374-4CA3-8C43-0CA57EF5907A}">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FC68C277-7621-4260-B2EA-632A0DE14540}">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EBA5FBEA-1334-447E-AD6D-E271638818BD}">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36BC9113-3C07-4853-B0BE-22F3A7EE8D48}">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D8B759B3-2A25-4656-B3C9-C8AAF2D5F1B1}">
      <text>
        <r>
          <rPr>
            <b/>
            <sz val="9"/>
            <color indexed="81"/>
            <rFont val="Tahoma"/>
            <family val="2"/>
          </rPr>
          <t>Anthon Ferrin:</t>
        </r>
        <r>
          <rPr>
            <sz val="9"/>
            <color indexed="81"/>
            <rFont val="Tahoma"/>
            <family val="2"/>
          </rPr>
          <t xml:space="preserve">
</t>
        </r>
      </text>
    </comment>
    <comment ref="C67" authorId="1" shapeId="0" xr:uid="{9A840C3E-0323-4AFE-907A-AD7914715585}">
      <text>
        <r>
          <rPr>
            <b/>
            <sz val="9"/>
            <color indexed="81"/>
            <rFont val="Tahoma"/>
            <family val="2"/>
          </rPr>
          <t>Anthon Ferrin:</t>
        </r>
        <r>
          <rPr>
            <sz val="9"/>
            <color indexed="81"/>
            <rFont val="Tahoma"/>
            <family val="2"/>
          </rPr>
          <t xml:space="preserve">
0 in xcelerate
0 in QB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73F19C2D-8369-4CB1-8819-E906D4C7FE86}">
      <text>
        <r>
          <rPr>
            <sz val="8"/>
            <color indexed="81"/>
            <rFont val="Tahoma"/>
            <family val="2"/>
          </rPr>
          <t>The job identifyer. Example: Name or Job #</t>
        </r>
        <r>
          <rPr>
            <sz val="9"/>
            <color indexed="81"/>
            <rFont val="Tahoma"/>
            <family val="2"/>
          </rPr>
          <t xml:space="preserve">
</t>
        </r>
      </text>
    </comment>
    <comment ref="C1" authorId="0" shapeId="0" xr:uid="{EF215577-5343-4C09-A23E-BD1B3D80D5FD}">
      <text>
        <r>
          <rPr>
            <sz val="8"/>
            <color indexed="81"/>
            <rFont val="Tahoma"/>
            <family val="2"/>
          </rPr>
          <t>Total Contract amount including supplements and change orders.</t>
        </r>
        <r>
          <rPr>
            <sz val="9"/>
            <color indexed="81"/>
            <rFont val="Tahoma"/>
            <family val="2"/>
          </rPr>
          <t xml:space="preserve">
</t>
        </r>
      </text>
    </comment>
    <comment ref="D1" authorId="0" shapeId="0" xr:uid="{39C53A8C-A5AB-40B8-9029-36D4F91CD907}">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3BAFF3A4-51D7-4628-BA68-AAD17D556201}">
      <text>
        <r>
          <rPr>
            <sz val="9"/>
            <color indexed="81"/>
            <rFont val="Tahoma"/>
            <family val="2"/>
          </rPr>
          <t xml:space="preserve">Budgetted dollars based of the projected GP % target
</t>
        </r>
      </text>
    </comment>
    <comment ref="F1" authorId="0" shapeId="0" xr:uid="{C381379C-9850-401B-B532-F4604719A695}">
      <text>
        <r>
          <rPr>
            <sz val="8"/>
            <color indexed="81"/>
            <rFont val="Tahoma"/>
            <family val="2"/>
          </rPr>
          <t xml:space="preserve">Project GP %. Every company should have a target based on the division and type of work. Variations from that should be considered carefully.
</t>
        </r>
      </text>
    </comment>
    <comment ref="G1" authorId="0" shapeId="0" xr:uid="{552E8F0F-E25D-4318-919F-50C1BCD51B74}">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FC639810-E9A3-46CA-839E-A5B21461A75D}">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9B26D3C6-01AE-4942-A135-C7059CB28691}">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766EA3FA-6651-4DC7-AF4C-DF5E7C04216F}">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11AF7731-BA65-459C-8FE1-F95AF44EB19A}">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E2A8581B-BEB0-47A2-B463-2B6A9B6E1D49}">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29114EC0-E03F-4144-8DEC-D6F199139B43}">
      <text>
        <r>
          <rPr>
            <b/>
            <sz val="9"/>
            <color indexed="81"/>
            <rFont val="Tahoma"/>
            <family val="2"/>
          </rPr>
          <t>Anthon Ferrin:</t>
        </r>
        <r>
          <rPr>
            <sz val="9"/>
            <color indexed="81"/>
            <rFont val="Tahoma"/>
            <family val="2"/>
          </rPr>
          <t xml:space="preserve">
</t>
        </r>
      </text>
    </comment>
    <comment ref="C67" authorId="1" shapeId="0" xr:uid="{C475537A-1116-4A93-945A-29884CB52C2E}">
      <text>
        <r>
          <rPr>
            <b/>
            <sz val="9"/>
            <color indexed="81"/>
            <rFont val="Tahoma"/>
            <family val="2"/>
          </rPr>
          <t>Anthon Ferrin:</t>
        </r>
        <r>
          <rPr>
            <sz val="9"/>
            <color indexed="81"/>
            <rFont val="Tahoma"/>
            <family val="2"/>
          </rPr>
          <t xml:space="preserve">
0 in xcelerate
0 in QB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7EF2D25C-5E60-46EC-B92F-9D38AB8F9E28}">
      <text>
        <r>
          <rPr>
            <sz val="8"/>
            <color indexed="81"/>
            <rFont val="Tahoma"/>
            <family val="2"/>
          </rPr>
          <t>The job identifyer. Example: Name or Job #</t>
        </r>
        <r>
          <rPr>
            <sz val="9"/>
            <color indexed="81"/>
            <rFont val="Tahoma"/>
            <family val="2"/>
          </rPr>
          <t xml:space="preserve">
</t>
        </r>
      </text>
    </comment>
    <comment ref="C1" authorId="0" shapeId="0" xr:uid="{D5402F48-A5D8-4BE4-B9CC-1C18E2C8673F}">
      <text>
        <r>
          <rPr>
            <sz val="8"/>
            <color indexed="81"/>
            <rFont val="Tahoma"/>
            <family val="2"/>
          </rPr>
          <t>Total Contract amount including supplements and change orders.</t>
        </r>
        <r>
          <rPr>
            <sz val="9"/>
            <color indexed="81"/>
            <rFont val="Tahoma"/>
            <family val="2"/>
          </rPr>
          <t xml:space="preserve">
</t>
        </r>
      </text>
    </comment>
    <comment ref="D1" authorId="0" shapeId="0" xr:uid="{EFDE5D8B-BBF9-4578-9700-24AFFCB5242C}">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DB351A42-ADCD-4C33-AB5E-3B92E7AAEC20}">
      <text>
        <r>
          <rPr>
            <sz val="9"/>
            <color indexed="81"/>
            <rFont val="Tahoma"/>
            <family val="2"/>
          </rPr>
          <t xml:space="preserve">Budgetted dollars based of the projected GP % target
</t>
        </r>
      </text>
    </comment>
    <comment ref="F1" authorId="0" shapeId="0" xr:uid="{E1B9C786-4250-4136-9131-934A5D347C48}">
      <text>
        <r>
          <rPr>
            <sz val="8"/>
            <color indexed="81"/>
            <rFont val="Tahoma"/>
            <family val="2"/>
          </rPr>
          <t xml:space="preserve">Project GP %. Every company should have a target based on the division and type of work. Variations from that should be considered carefully.
</t>
        </r>
      </text>
    </comment>
    <comment ref="G1" authorId="0" shapeId="0" xr:uid="{A42A3F8D-C1CC-4785-856E-70052781CCFC}">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F77ED197-351B-43D3-B76F-2EA2B480B5BF}">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2531300B-47FB-4180-ACD4-9B4EF6ADE94C}">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A395E405-1DEA-4E71-9DB9-AB59AD5CCCE7}">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C534F8BD-E0F8-4EB3-9F42-CA0857AE8B8B}">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9290F6D6-2177-4331-8FF4-665CDB468035}">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B2FB78AF-08FA-4122-BEFE-85D340AD5DE4}">
      <text>
        <r>
          <rPr>
            <b/>
            <sz val="9"/>
            <color indexed="81"/>
            <rFont val="Tahoma"/>
            <family val="2"/>
          </rPr>
          <t>Anthon Ferrin:</t>
        </r>
        <r>
          <rPr>
            <sz val="9"/>
            <color indexed="81"/>
            <rFont val="Tahoma"/>
            <family val="2"/>
          </rPr>
          <t xml:space="preserve">
</t>
        </r>
      </text>
    </comment>
    <comment ref="C67" authorId="1" shapeId="0" xr:uid="{A1706D8A-0612-4735-9704-C9CE931F51D0}">
      <text>
        <r>
          <rPr>
            <b/>
            <sz val="9"/>
            <color indexed="81"/>
            <rFont val="Tahoma"/>
            <family val="2"/>
          </rPr>
          <t>Anthon Ferrin:</t>
        </r>
        <r>
          <rPr>
            <sz val="9"/>
            <color indexed="81"/>
            <rFont val="Tahoma"/>
            <family val="2"/>
          </rPr>
          <t xml:space="preserve">
0 in xcelerate
0 in QB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6BA60A2F-4BFB-4C8E-B15D-5C97371D3B57}">
      <text>
        <r>
          <rPr>
            <sz val="8"/>
            <color indexed="81"/>
            <rFont val="Tahoma"/>
            <family val="2"/>
          </rPr>
          <t>The job identifyer. Example: Name or Job #</t>
        </r>
        <r>
          <rPr>
            <sz val="9"/>
            <color indexed="81"/>
            <rFont val="Tahoma"/>
            <family val="2"/>
          </rPr>
          <t xml:space="preserve">
</t>
        </r>
      </text>
    </comment>
    <comment ref="C1" authorId="0" shapeId="0" xr:uid="{991A6332-2679-40E4-9086-76C8398E639B}">
      <text>
        <r>
          <rPr>
            <sz val="8"/>
            <color indexed="81"/>
            <rFont val="Tahoma"/>
            <family val="2"/>
          </rPr>
          <t>Total Contract amount including supplements and change orders.</t>
        </r>
        <r>
          <rPr>
            <sz val="9"/>
            <color indexed="81"/>
            <rFont val="Tahoma"/>
            <family val="2"/>
          </rPr>
          <t xml:space="preserve">
</t>
        </r>
      </text>
    </comment>
    <comment ref="D1" authorId="0" shapeId="0" xr:uid="{2591A24C-4AC3-4247-9F84-0304D36D1316}">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FC9D8844-E6D2-4E47-BCD6-B043D5CE1439}">
      <text>
        <r>
          <rPr>
            <sz val="9"/>
            <color indexed="81"/>
            <rFont val="Tahoma"/>
            <family val="2"/>
          </rPr>
          <t xml:space="preserve">Budgetted dollars based of the projected GP % target
</t>
        </r>
      </text>
    </comment>
    <comment ref="F1" authorId="0" shapeId="0" xr:uid="{D8466F19-225B-42A8-9DC2-CA89D1A6E364}">
      <text>
        <r>
          <rPr>
            <sz val="8"/>
            <color indexed="81"/>
            <rFont val="Tahoma"/>
            <family val="2"/>
          </rPr>
          <t xml:space="preserve">Project GP %. Every company should have a target based on the division and type of work. Variations from that should be considered carefully.
</t>
        </r>
      </text>
    </comment>
    <comment ref="G1" authorId="0" shapeId="0" xr:uid="{13D9EEC7-0BD9-43E4-87ED-974C2ED259A0}">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13749447-814B-4B36-8787-320420D5A0A9}">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C329153D-4D6D-410C-9D14-1E8DD42D72A2}">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38EB7695-170C-41F4-965C-4F589D5E6AE7}">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04FEB8FD-EB86-4305-9197-67C87C6ECA45}">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FAE59536-D8BC-47F9-AFFE-AC4A090F498A}">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16BA6365-1EEE-4517-8EEA-8B48833CFB8D}">
      <text>
        <r>
          <rPr>
            <b/>
            <sz val="9"/>
            <color indexed="81"/>
            <rFont val="Tahoma"/>
            <family val="2"/>
          </rPr>
          <t>Anthon Ferrin:</t>
        </r>
        <r>
          <rPr>
            <sz val="9"/>
            <color indexed="81"/>
            <rFont val="Tahoma"/>
            <family val="2"/>
          </rPr>
          <t xml:space="preserve">
</t>
        </r>
      </text>
    </comment>
    <comment ref="C67" authorId="1" shapeId="0" xr:uid="{C61535C2-9417-4442-B471-887AE1ED5124}">
      <text>
        <r>
          <rPr>
            <b/>
            <sz val="9"/>
            <color indexed="81"/>
            <rFont val="Tahoma"/>
            <family val="2"/>
          </rPr>
          <t>Anthon Ferrin:</t>
        </r>
        <r>
          <rPr>
            <sz val="9"/>
            <color indexed="81"/>
            <rFont val="Tahoma"/>
            <family val="2"/>
          </rPr>
          <t xml:space="preserve">
0 in xcelerate
0 in QB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1DBC58B3-5259-49F8-BB0B-ED8BD63AB067}">
      <text>
        <r>
          <rPr>
            <sz val="8"/>
            <color indexed="81"/>
            <rFont val="Tahoma"/>
            <family val="2"/>
          </rPr>
          <t>The job identifyer. Example: Name or Job #</t>
        </r>
        <r>
          <rPr>
            <sz val="9"/>
            <color indexed="81"/>
            <rFont val="Tahoma"/>
            <family val="2"/>
          </rPr>
          <t xml:space="preserve">
</t>
        </r>
      </text>
    </comment>
    <comment ref="C1" authorId="0" shapeId="0" xr:uid="{EAAB79AF-B0A3-4BC1-9788-4B176CB18347}">
      <text>
        <r>
          <rPr>
            <sz val="8"/>
            <color indexed="81"/>
            <rFont val="Tahoma"/>
            <family val="2"/>
          </rPr>
          <t>Total Contract amount including supplements and change orders.</t>
        </r>
        <r>
          <rPr>
            <sz val="9"/>
            <color indexed="81"/>
            <rFont val="Tahoma"/>
            <family val="2"/>
          </rPr>
          <t xml:space="preserve">
</t>
        </r>
      </text>
    </comment>
    <comment ref="D1" authorId="0" shapeId="0" xr:uid="{7DC906D8-5D59-4C75-BADD-84437F880AE1}">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979EE9A2-4C32-4A67-AEFD-3E3BD2C842AD}">
      <text>
        <r>
          <rPr>
            <sz val="9"/>
            <color indexed="81"/>
            <rFont val="Tahoma"/>
            <family val="2"/>
          </rPr>
          <t xml:space="preserve">Budgetted dollars based of the projected GP % target
</t>
        </r>
      </text>
    </comment>
    <comment ref="F1" authorId="0" shapeId="0" xr:uid="{5170A971-47E5-4A7B-9193-D7BD543ED274}">
      <text>
        <r>
          <rPr>
            <sz val="8"/>
            <color indexed="81"/>
            <rFont val="Tahoma"/>
            <family val="2"/>
          </rPr>
          <t xml:space="preserve">Project GP %. Every company should have a target based on the division and type of work. Variations from that should be considered carefully.
</t>
        </r>
      </text>
    </comment>
    <comment ref="G1" authorId="0" shapeId="0" xr:uid="{1031727F-E822-4EA6-A3C2-16235F6D14A6}">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5D702561-5394-4563-ADC9-5A2277A0364D}">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F840FA3F-DDA3-46AD-8AB9-1AD6E8F2FA98}">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FBFB014A-D35C-40C4-908A-B2F47669C768}">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BBDA7422-C140-4947-B14A-C8A06C48C9F2}">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B7B1FB71-5DA4-4DE2-81EC-22ADD85E6C14}">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E1F69287-80E5-468A-8BBC-AA5675E5691E}">
      <text>
        <r>
          <rPr>
            <b/>
            <sz val="9"/>
            <color indexed="81"/>
            <rFont val="Tahoma"/>
            <family val="2"/>
          </rPr>
          <t>Anthon Ferrin:</t>
        </r>
        <r>
          <rPr>
            <sz val="9"/>
            <color indexed="81"/>
            <rFont val="Tahoma"/>
            <family val="2"/>
          </rPr>
          <t xml:space="preserve">
</t>
        </r>
      </text>
    </comment>
    <comment ref="C67" authorId="1" shapeId="0" xr:uid="{A9BD026A-393B-408B-8391-7DC0DE4C41A9}">
      <text>
        <r>
          <rPr>
            <b/>
            <sz val="9"/>
            <color indexed="81"/>
            <rFont val="Tahoma"/>
            <family val="2"/>
          </rPr>
          <t>Anthon Ferrin:</t>
        </r>
        <r>
          <rPr>
            <sz val="9"/>
            <color indexed="81"/>
            <rFont val="Tahoma"/>
            <family val="2"/>
          </rPr>
          <t xml:space="preserve">
0 in xcelerate
0 in QB</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7F4744D3-5296-4BB4-9765-D66259E5B75D}">
      <text>
        <r>
          <rPr>
            <sz val="8"/>
            <color indexed="81"/>
            <rFont val="Tahoma"/>
            <family val="2"/>
          </rPr>
          <t>The job identifyer. Example: Name or Job #</t>
        </r>
        <r>
          <rPr>
            <sz val="9"/>
            <color indexed="81"/>
            <rFont val="Tahoma"/>
            <family val="2"/>
          </rPr>
          <t xml:space="preserve">
</t>
        </r>
      </text>
    </comment>
    <comment ref="C1" authorId="0" shapeId="0" xr:uid="{01401F4F-B939-4E0C-9757-63D8A51E2A17}">
      <text>
        <r>
          <rPr>
            <sz val="8"/>
            <color indexed="81"/>
            <rFont val="Tahoma"/>
            <family val="2"/>
          </rPr>
          <t>Total Contract amount including supplements and change orders.</t>
        </r>
        <r>
          <rPr>
            <sz val="9"/>
            <color indexed="81"/>
            <rFont val="Tahoma"/>
            <family val="2"/>
          </rPr>
          <t xml:space="preserve">
</t>
        </r>
      </text>
    </comment>
    <comment ref="D1" authorId="0" shapeId="0" xr:uid="{F67382C1-51CC-41DC-9A23-6F2EB5104990}">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FA7B047B-8D8D-4F73-B842-5F12F85DDC8B}">
      <text>
        <r>
          <rPr>
            <sz val="9"/>
            <color indexed="81"/>
            <rFont val="Tahoma"/>
            <family val="2"/>
          </rPr>
          <t xml:space="preserve">Budgetted dollars based of the projected GP % target
</t>
        </r>
      </text>
    </comment>
    <comment ref="F1" authorId="0" shapeId="0" xr:uid="{D4E2433C-A8F7-45AF-9DB9-23A63699E901}">
      <text>
        <r>
          <rPr>
            <sz val="8"/>
            <color indexed="81"/>
            <rFont val="Tahoma"/>
            <family val="2"/>
          </rPr>
          <t xml:space="preserve">Project GP %. Every company should have a target based on the division and type of work. Variations from that should be considered carefully.
</t>
        </r>
      </text>
    </comment>
    <comment ref="G1" authorId="0" shapeId="0" xr:uid="{23E2ED2B-D914-4F85-9892-2550B96522C2}">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E91652C8-5FB7-4DCD-8B37-B4A0B42D65C5}">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CBD092E4-8C41-49E9-96E9-51B24E9F7D2C}">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3D436C70-F691-4030-A694-DCD1BAE9453B}">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189970F3-A5EC-4772-9A96-26A63052849E}">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6D402853-AC5B-4061-B606-20951CAA4AA4}">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8A65C577-95CD-46CC-A797-C7CC10B9AF07}">
      <text>
        <r>
          <rPr>
            <b/>
            <sz val="9"/>
            <color indexed="81"/>
            <rFont val="Tahoma"/>
            <family val="2"/>
          </rPr>
          <t>Anthon Ferrin:</t>
        </r>
        <r>
          <rPr>
            <sz val="9"/>
            <color indexed="81"/>
            <rFont val="Tahoma"/>
            <family val="2"/>
          </rPr>
          <t xml:space="preserve">
</t>
        </r>
      </text>
    </comment>
    <comment ref="C67" authorId="1" shapeId="0" xr:uid="{366ABE7C-5E49-4EB1-9A65-1311FEA36BB3}">
      <text>
        <r>
          <rPr>
            <b/>
            <sz val="9"/>
            <color indexed="81"/>
            <rFont val="Tahoma"/>
            <family val="2"/>
          </rPr>
          <t>Anthon Ferrin:</t>
        </r>
        <r>
          <rPr>
            <sz val="9"/>
            <color indexed="81"/>
            <rFont val="Tahoma"/>
            <family val="2"/>
          </rPr>
          <t xml:space="preserve">
0 in xcelerate
0 in QB</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C028BB0F-51B5-4A53-8743-72F9620C4046}">
      <text>
        <r>
          <rPr>
            <sz val="8"/>
            <color indexed="81"/>
            <rFont val="Tahoma"/>
            <family val="2"/>
          </rPr>
          <t>The job identifyer. Example: Name or Job #</t>
        </r>
        <r>
          <rPr>
            <sz val="9"/>
            <color indexed="81"/>
            <rFont val="Tahoma"/>
            <family val="2"/>
          </rPr>
          <t xml:space="preserve">
</t>
        </r>
      </text>
    </comment>
    <comment ref="C1" authorId="0" shapeId="0" xr:uid="{8B0BD655-8986-4089-BEFB-F8ED86BE522B}">
      <text>
        <r>
          <rPr>
            <sz val="8"/>
            <color indexed="81"/>
            <rFont val="Tahoma"/>
            <family val="2"/>
          </rPr>
          <t>Total Contract amount including supplements and change orders.</t>
        </r>
        <r>
          <rPr>
            <sz val="9"/>
            <color indexed="81"/>
            <rFont val="Tahoma"/>
            <family val="2"/>
          </rPr>
          <t xml:space="preserve">
</t>
        </r>
      </text>
    </comment>
    <comment ref="D1" authorId="0" shapeId="0" xr:uid="{BF36776A-0EB9-410E-A10B-37CC59467423}">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48DA96CA-D6A4-4265-97B7-B8DDE3A98877}">
      <text>
        <r>
          <rPr>
            <sz val="9"/>
            <color indexed="81"/>
            <rFont val="Tahoma"/>
            <family val="2"/>
          </rPr>
          <t xml:space="preserve">Budgetted dollars based of the projected GP % target
</t>
        </r>
      </text>
    </comment>
    <comment ref="F1" authorId="0" shapeId="0" xr:uid="{D063170B-4528-4031-842B-102353165345}">
      <text>
        <r>
          <rPr>
            <sz val="8"/>
            <color indexed="81"/>
            <rFont val="Tahoma"/>
            <family val="2"/>
          </rPr>
          <t xml:space="preserve">Project GP %. Every company should have a target based on the division and type of work. Variations from that should be considered carefully.
</t>
        </r>
      </text>
    </comment>
    <comment ref="G1" authorId="0" shapeId="0" xr:uid="{92C2210D-0CE8-4D92-9C58-85049985D07E}">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F44D0350-BB34-4194-8408-B9D003F06B0B}">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3B6A06F6-F445-41CF-9C8D-AD7F42BAE7B3}">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0B150721-E85E-4BE1-BF3F-A456BE14F49D}">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8DE56E89-E84C-474B-AB26-72011D57E6E4}">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3111B4F2-23A3-4D69-8AA3-C020963B3006}">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C79DDEBB-3C68-44EE-A60A-C10CECBC293C}">
      <text>
        <r>
          <rPr>
            <b/>
            <sz val="9"/>
            <color indexed="81"/>
            <rFont val="Tahoma"/>
            <family val="2"/>
          </rPr>
          <t>Anthon Ferrin:</t>
        </r>
        <r>
          <rPr>
            <sz val="9"/>
            <color indexed="81"/>
            <rFont val="Tahoma"/>
            <family val="2"/>
          </rPr>
          <t xml:space="preserve">
</t>
        </r>
      </text>
    </comment>
    <comment ref="C67" authorId="1" shapeId="0" xr:uid="{8054460E-5330-4833-8727-3646CB8362F2}">
      <text>
        <r>
          <rPr>
            <b/>
            <sz val="9"/>
            <color indexed="81"/>
            <rFont val="Tahoma"/>
            <family val="2"/>
          </rPr>
          <t>Anthon Ferrin:</t>
        </r>
        <r>
          <rPr>
            <sz val="9"/>
            <color indexed="81"/>
            <rFont val="Tahoma"/>
            <family val="2"/>
          </rPr>
          <t xml:space="preserve">
0 in xcelerate
0 in QB</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Rachel</author>
    <author>Anthon Ferrin</author>
  </authors>
  <commentList>
    <comment ref="A1" authorId="0" shapeId="0" xr:uid="{C339900F-A94B-44A4-89D6-6746A56E3543}">
      <text>
        <r>
          <rPr>
            <sz val="8"/>
            <color indexed="81"/>
            <rFont val="Tahoma"/>
            <family val="2"/>
          </rPr>
          <t>The job identifyer. Example: Name or Job #</t>
        </r>
        <r>
          <rPr>
            <sz val="9"/>
            <color indexed="81"/>
            <rFont val="Tahoma"/>
            <family val="2"/>
          </rPr>
          <t xml:space="preserve">
</t>
        </r>
      </text>
    </comment>
    <comment ref="C1" authorId="0" shapeId="0" xr:uid="{B796C361-F921-4B34-AB72-CA18B07CAC81}">
      <text>
        <r>
          <rPr>
            <sz val="8"/>
            <color indexed="81"/>
            <rFont val="Tahoma"/>
            <family val="2"/>
          </rPr>
          <t>Total Contract amount including supplements and change orders.</t>
        </r>
        <r>
          <rPr>
            <sz val="9"/>
            <color indexed="81"/>
            <rFont val="Tahoma"/>
            <family val="2"/>
          </rPr>
          <t xml:space="preserve">
</t>
        </r>
      </text>
    </comment>
    <comment ref="D1" authorId="0" shapeId="0" xr:uid="{7FC314F1-9E57-4767-AC51-BFB37EAA6D17}">
      <text>
        <r>
          <rPr>
            <sz val="8"/>
            <color indexed="81"/>
            <rFont val="Tahoma"/>
            <family val="2"/>
          </rPr>
          <t xml:space="preserve">The projected profit on the job before overhead expenses.  </t>
        </r>
        <r>
          <rPr>
            <sz val="9"/>
            <color indexed="81"/>
            <rFont val="Tahoma"/>
            <charset val="1"/>
          </rPr>
          <t xml:space="preserve">
</t>
        </r>
      </text>
    </comment>
    <comment ref="E1" authorId="0" shapeId="0" xr:uid="{9067A869-B339-49FB-B057-A15AC2136ED4}">
      <text>
        <r>
          <rPr>
            <sz val="9"/>
            <color indexed="81"/>
            <rFont val="Tahoma"/>
            <family val="2"/>
          </rPr>
          <t xml:space="preserve">Budgetted dollars based of the projected GP % target
</t>
        </r>
      </text>
    </comment>
    <comment ref="F1" authorId="0" shapeId="0" xr:uid="{BE426167-2F54-4214-8D94-C122424FBECD}">
      <text>
        <r>
          <rPr>
            <sz val="8"/>
            <color indexed="81"/>
            <rFont val="Tahoma"/>
            <family val="2"/>
          </rPr>
          <t xml:space="preserve">Project GP %. Every company should have a target based on the division and type of work. Variations from that should be considered carefully.
</t>
        </r>
      </text>
    </comment>
    <comment ref="G1" authorId="0" shapeId="0" xr:uid="{AB3C8A52-39DD-4B15-B9F5-24FBA716DFC2}">
      <text>
        <r>
          <rPr>
            <sz val="8"/>
            <color indexed="81"/>
            <rFont val="Tahoma"/>
            <family val="2"/>
          </rPr>
          <t>This is the revenue you have actually earned on the job and the number that should be reflected in your financials. The over or under budget number is going to be based off the difference between this and the amount you have invoiced.</t>
        </r>
        <r>
          <rPr>
            <sz val="9"/>
            <color indexed="81"/>
            <rFont val="Tahoma"/>
            <family val="2"/>
          </rPr>
          <t xml:space="preserve">
</t>
        </r>
      </text>
    </comment>
    <comment ref="H1" authorId="0" shapeId="0" xr:uid="{3E5B1CF7-3BA9-48B1-97D5-42CA8BC3E1C8}">
      <text>
        <r>
          <rPr>
            <sz val="8"/>
            <color indexed="81"/>
            <rFont val="Tahoma"/>
            <family val="2"/>
          </rPr>
          <t>This would be pulled from your job costing. QB or your job management if it is synced with accounting.</t>
        </r>
        <r>
          <rPr>
            <sz val="9"/>
            <color indexed="81"/>
            <rFont val="Tahoma"/>
            <family val="2"/>
          </rPr>
          <t xml:space="preserve">
</t>
        </r>
      </text>
    </comment>
    <comment ref="I1" authorId="0" shapeId="0" xr:uid="{EB60D43A-6EDA-4548-A76C-3ACA694F423E}">
      <text>
        <r>
          <rPr>
            <sz val="8"/>
            <color indexed="81"/>
            <rFont val="Tahoma"/>
            <family val="2"/>
          </rPr>
          <t xml:space="preserve">The % complete </t>
        </r>
        <r>
          <rPr>
            <b/>
            <sz val="8"/>
            <color indexed="81"/>
            <rFont val="Tahoma"/>
            <family val="2"/>
          </rPr>
          <t>financially</t>
        </r>
        <r>
          <rPr>
            <sz val="8"/>
            <color indexed="81"/>
            <rFont val="Tahoma"/>
            <family val="2"/>
          </rPr>
          <t>.</t>
        </r>
        <r>
          <rPr>
            <sz val="9"/>
            <color indexed="81"/>
            <rFont val="Tahoma"/>
            <family val="2"/>
          </rPr>
          <t xml:space="preserve">
</t>
        </r>
      </text>
    </comment>
    <comment ref="K1" authorId="0" shapeId="0" xr:uid="{7C3F0F1E-EEF7-4FFB-AA57-461EFA43D101}">
      <text>
        <r>
          <rPr>
            <sz val="8"/>
            <color indexed="81"/>
            <rFont val="Tahoma"/>
            <family val="2"/>
          </rPr>
          <t>The total amount invoiced (up to the date of the period you are invoicing).</t>
        </r>
        <r>
          <rPr>
            <sz val="9"/>
            <color indexed="81"/>
            <rFont val="Tahoma"/>
            <family val="2"/>
          </rPr>
          <t xml:space="preserve">
</t>
        </r>
      </text>
    </comment>
    <comment ref="M1" authorId="0" shapeId="0" xr:uid="{9DFDC3EB-BA81-468B-BED3-F7A3C6840AF5}">
      <text>
        <r>
          <rPr>
            <sz val="8"/>
            <color indexed="81"/>
            <rFont val="Tahoma"/>
            <family val="2"/>
          </rPr>
          <t>This is the amount you have underbilled. You will add this the assets of your company.</t>
        </r>
        <r>
          <rPr>
            <sz val="9"/>
            <color indexed="81"/>
            <rFont val="Tahoma"/>
            <family val="2"/>
          </rPr>
          <t xml:space="preserve">
</t>
        </r>
      </text>
    </comment>
    <comment ref="N1" authorId="0" shapeId="0" xr:uid="{43B6FFCC-D895-4C48-9366-A57F53ED95A5}">
      <text>
        <r>
          <rPr>
            <sz val="8"/>
            <color indexed="81"/>
            <rFont val="Tahoma"/>
            <family val="2"/>
          </rPr>
          <t xml:space="preserve">The amount you have overbilled. You will need to add this to the liability account on your balance sheet. </t>
        </r>
        <r>
          <rPr>
            <sz val="9"/>
            <color indexed="81"/>
            <rFont val="Tahoma"/>
            <family val="2"/>
          </rPr>
          <t xml:space="preserve">
</t>
        </r>
      </text>
    </comment>
    <comment ref="C62" authorId="1" shapeId="0" xr:uid="{6F29309C-8CF5-45EA-A85F-0CFB46355542}">
      <text>
        <r>
          <rPr>
            <b/>
            <sz val="9"/>
            <color indexed="81"/>
            <rFont val="Tahoma"/>
            <family val="2"/>
          </rPr>
          <t>Anthon Ferrin:</t>
        </r>
        <r>
          <rPr>
            <sz val="9"/>
            <color indexed="81"/>
            <rFont val="Tahoma"/>
            <family val="2"/>
          </rPr>
          <t xml:space="preserve">
</t>
        </r>
      </text>
    </comment>
    <comment ref="C67" authorId="1" shapeId="0" xr:uid="{EB49FC9A-EC0B-4100-9AEA-C83B664BB822}">
      <text>
        <r>
          <rPr>
            <b/>
            <sz val="9"/>
            <color indexed="81"/>
            <rFont val="Tahoma"/>
            <family val="2"/>
          </rPr>
          <t>Anthon Ferrin:</t>
        </r>
        <r>
          <rPr>
            <sz val="9"/>
            <color indexed="81"/>
            <rFont val="Tahoma"/>
            <family val="2"/>
          </rPr>
          <t xml:space="preserve">
0 in xcelerate
0 in QB</t>
        </r>
      </text>
    </comment>
  </commentList>
</comments>
</file>

<file path=xl/sharedStrings.xml><?xml version="1.0" encoding="utf-8"?>
<sst xmlns="http://schemas.openxmlformats.org/spreadsheetml/2006/main" count="651" uniqueCount="57">
  <si>
    <t>Xcelerate File Number</t>
  </si>
  <si>
    <t>Total Contract</t>
  </si>
  <si>
    <t>Estimated      GP %</t>
  </si>
  <si>
    <t xml:space="preserve"> Revenue Earned</t>
  </si>
  <si>
    <t>Cost to Date</t>
  </si>
  <si>
    <t>% Complete</t>
  </si>
  <si>
    <t>% Invoiced</t>
  </si>
  <si>
    <t>Note/status</t>
  </si>
  <si>
    <t>Closed</t>
  </si>
  <si>
    <t>Invoicing</t>
  </si>
  <si>
    <t>Production</t>
  </si>
  <si>
    <t>Receivables</t>
  </si>
  <si>
    <t>19 Iron Oaks At Sunlakes  11199 M</t>
  </si>
  <si>
    <t>19 Toscana Condos Unit 2168 11393 W</t>
  </si>
  <si>
    <t>19 PJ Hussey 11459 W</t>
  </si>
  <si>
    <t>20 PJ Hussey 11459 W4</t>
  </si>
  <si>
    <t xml:space="preserve"> Great Wolf Lodge 10441 W</t>
  </si>
  <si>
    <t xml:space="preserve"> Tuscany Point 18 1574 10061 B</t>
  </si>
  <si>
    <t>0 in Xcelerate but invoicing status. 0 currently in QB</t>
  </si>
  <si>
    <t>20 DePrez Joe 11525 BIO</t>
  </si>
  <si>
    <t>19 Coronel George 11457 B</t>
  </si>
  <si>
    <t>Planning</t>
  </si>
  <si>
    <t>20 PJ Hussey 11459 W3</t>
  </si>
  <si>
    <t>FD 18 1407 7918 C</t>
  </si>
  <si>
    <t>19 Copper Leaf 11341 C</t>
  </si>
  <si>
    <t>19 Spaelens Kathleen 10887 C</t>
  </si>
  <si>
    <t>FD 18 1025 4413 C</t>
  </si>
  <si>
    <t>2.12.2020 AF -The Job is closed but there are new job costs, the griswold referral fee in QB 1/16/2020 and no invoiced amounts.</t>
  </si>
  <si>
    <t>19 Wise Joe and Linda 10933 C</t>
  </si>
  <si>
    <t>MD 18 1492 4624 C</t>
  </si>
  <si>
    <t>production status</t>
  </si>
  <si>
    <t>Status</t>
  </si>
  <si>
    <t>Amount Invoiced</t>
  </si>
  <si>
    <t>Estimated Budget</t>
  </si>
  <si>
    <t>Estimated Gross Profit</t>
  </si>
  <si>
    <t>Customer A</t>
  </si>
  <si>
    <t>Customer B</t>
  </si>
  <si>
    <t>Customer C</t>
  </si>
  <si>
    <t>Customer D</t>
  </si>
  <si>
    <t>Customer E</t>
  </si>
  <si>
    <t>Customer F</t>
  </si>
  <si>
    <t>Customer G</t>
  </si>
  <si>
    <t>Amount Collected</t>
  </si>
  <si>
    <t>Customer H</t>
  </si>
  <si>
    <t>1. Fill out the spreadsheet for all the jobs included in the WIP for the time period</t>
  </si>
  <si>
    <t>2.  In QB create 3 accounts:</t>
  </si>
  <si>
    <t>2. Liability Account- Billing in Excess of Costs</t>
  </si>
  <si>
    <t>3. Income Account- Work in Progress Income</t>
  </si>
  <si>
    <t>3.  Create 2 journal entries</t>
  </si>
  <si>
    <t>1. Back out or reverse the last WIP journal entry on the first day of the period</t>
  </si>
  <si>
    <t>2. Create a new journal entry from the number obtained from the latest period WIP worksheet</t>
  </si>
  <si>
    <t>\</t>
  </si>
  <si>
    <t>Cost in Excess of Billing (Underbilled)</t>
  </si>
  <si>
    <t>Billing in Excess of Costs (Overbilled)</t>
  </si>
  <si>
    <t>1. Asset Account- Costs in Excess of Billing</t>
  </si>
  <si>
    <t>TIPS:</t>
  </si>
  <si>
    <t>WIP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</si>
</sst>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14"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10"/>
      <color theme="1"/>
      <name val="Calibri"/>
      <family val="2"/>
      <scheme val="minor"/>
    </font>
    <font>
      <sz val="10"/>
      <name val="Calibri"/>
      <family val="2"/>
      <scheme val="minor"/>
    </font>
    <font>
      <sz val="10"/>
      <color rgb="FF000000"/>
      <name val="Calibri"/>
      <family val="2"/>
      <scheme val="minor"/>
    </font>
    <font>
      <sz val="9"/>
      <color indexed="81"/>
      <name val="Tahoma"/>
      <charset val="1"/>
    </font>
    <font>
      <sz val="8"/>
      <color indexed="81"/>
      <name val="Tahoma"/>
      <family val="2"/>
    </font>
    <font>
      <sz val="8"/>
      <color theme="1"/>
      <name val="Calibri"/>
      <family val="2"/>
      <scheme val="minor"/>
    </font>
    <font>
      <b/>
      <sz val="8"/>
      <color indexed="81"/>
      <name val="Tahoma"/>
      <family val="2"/>
    </font>
    <font>
      <sz val="12"/>
      <color theme="1"/>
      <name val="Calibri"/>
      <family val="2"/>
      <scheme val="minor"/>
    </font>
    <font>
      <sz val="18"/>
      <color theme="1"/>
      <name val="Calibri"/>
      <family val="2"/>
      <scheme val="minor"/>
    </font>
    <font>
      <b/>
      <sz val="28"/>
      <color theme="1"/>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1"/>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4" fillId="0" borderId="0" xfId="0" applyFont="1"/>
    <xf numFmtId="14" fontId="4" fillId="0" borderId="0" xfId="0" applyNumberFormat="1" applyFont="1"/>
    <xf numFmtId="0" fontId="4" fillId="4" borderId="0" xfId="0" applyFont="1" applyFill="1"/>
    <xf numFmtId="0" fontId="4" fillId="5" borderId="0" xfId="0" applyFont="1" applyFill="1"/>
    <xf numFmtId="0" fontId="4" fillId="0" borderId="0" xfId="0" applyFont="1" applyAlignment="1">
      <alignment horizontal="left"/>
    </xf>
    <xf numFmtId="0" fontId="4" fillId="0" borderId="2" xfId="0" applyFont="1" applyBorder="1"/>
    <xf numFmtId="14" fontId="4" fillId="0" borderId="2" xfId="0" applyNumberFormat="1" applyFont="1" applyBorder="1"/>
    <xf numFmtId="43" fontId="5" fillId="2" borderId="2" xfId="1" applyFont="1" applyFill="1" applyBorder="1"/>
    <xf numFmtId="44" fontId="5" fillId="2" borderId="0" xfId="2" applyFont="1" applyFill="1"/>
    <xf numFmtId="44" fontId="4" fillId="0" borderId="0" xfId="2" applyFont="1"/>
    <xf numFmtId="0" fontId="4" fillId="6" borderId="0" xfId="0" applyFont="1" applyFill="1"/>
    <xf numFmtId="0" fontId="4" fillId="6" borderId="0" xfId="0" applyFont="1" applyFill="1" applyAlignment="1">
      <alignment horizontal="left"/>
    </xf>
    <xf numFmtId="44" fontId="4" fillId="2" borderId="0" xfId="2" applyFont="1" applyFill="1"/>
    <xf numFmtId="44" fontId="4" fillId="2" borderId="0" xfId="2" applyFont="1" applyFill="1" applyAlignment="1">
      <alignment horizontal="left"/>
    </xf>
    <xf numFmtId="14" fontId="4" fillId="6" borderId="0" xfId="0" applyNumberFormat="1" applyFont="1" applyFill="1"/>
    <xf numFmtId="44" fontId="5" fillId="2" borderId="0" xfId="2" applyFont="1" applyFill="1" applyAlignment="1" applyProtection="1">
      <alignment horizontal="right"/>
      <protection locked="0"/>
    </xf>
    <xf numFmtId="44" fontId="4" fillId="2" borderId="0" xfId="2" applyFont="1" applyFill="1" applyAlignment="1">
      <alignment vertical="center"/>
    </xf>
    <xf numFmtId="44" fontId="5" fillId="2" borderId="0" xfId="2" applyFont="1" applyFill="1" applyAlignment="1" applyProtection="1">
      <alignment horizontal="left"/>
      <protection locked="0"/>
    </xf>
    <xf numFmtId="14" fontId="4" fillId="6" borderId="0" xfId="0" applyNumberFormat="1" applyFont="1" applyFill="1" applyAlignment="1">
      <alignment horizontal="left"/>
    </xf>
    <xf numFmtId="44" fontId="5" fillId="2" borderId="0" xfId="2" applyFont="1" applyFill="1" applyBorder="1"/>
    <xf numFmtId="44" fontId="5" fillId="2" borderId="0" xfId="2" applyFont="1" applyFill="1" applyBorder="1" applyAlignment="1" applyProtection="1">
      <alignment horizontal="left"/>
      <protection locked="0"/>
    </xf>
    <xf numFmtId="44" fontId="5" fillId="2" borderId="2" xfId="2" applyFont="1" applyFill="1" applyBorder="1"/>
    <xf numFmtId="0" fontId="4" fillId="7" borderId="0" xfId="0" applyFont="1" applyFill="1"/>
    <xf numFmtId="14" fontId="4" fillId="7" borderId="0" xfId="0" applyNumberFormat="1" applyFont="1" applyFill="1"/>
    <xf numFmtId="0" fontId="4" fillId="8" borderId="0" xfId="0" applyFont="1" applyFill="1"/>
    <xf numFmtId="43" fontId="5" fillId="0" borderId="0" xfId="1" applyFont="1" applyFill="1" applyBorder="1"/>
    <xf numFmtId="44" fontId="5" fillId="0" borderId="0" xfId="2" applyFont="1" applyFill="1" applyBorder="1"/>
    <xf numFmtId="44" fontId="5" fillId="3" borderId="0" xfId="2" applyFont="1" applyFill="1" applyAlignment="1">
      <alignment horizontal="center"/>
    </xf>
    <xf numFmtId="44" fontId="5" fillId="3" borderId="0" xfId="2" applyFont="1" applyFill="1"/>
    <xf numFmtId="164" fontId="5" fillId="3" borderId="0" xfId="0" applyNumberFormat="1" applyFont="1" applyFill="1" applyAlignment="1">
      <alignment horizontal="center"/>
    </xf>
    <xf numFmtId="164" fontId="5" fillId="0" borderId="0" xfId="0" applyNumberFormat="1" applyFont="1" applyAlignment="1">
      <alignment horizontal="center"/>
    </xf>
    <xf numFmtId="44" fontId="5" fillId="0" borderId="0" xfId="2" applyFont="1" applyFill="1"/>
    <xf numFmtId="44" fontId="5" fillId="0" borderId="0" xfId="2" applyFont="1" applyFill="1" applyBorder="1" applyAlignment="1">
      <alignment horizontal="center"/>
    </xf>
    <xf numFmtId="44" fontId="5" fillId="0" borderId="2" xfId="2" applyFont="1" applyFill="1" applyBorder="1"/>
    <xf numFmtId="164" fontId="5" fillId="0" borderId="2" xfId="0" applyNumberFormat="1" applyFont="1" applyBorder="1" applyAlignment="1">
      <alignment horizontal="center"/>
    </xf>
    <xf numFmtId="38" fontId="5" fillId="0" borderId="0" xfId="0" applyNumberFormat="1" applyFont="1"/>
    <xf numFmtId="44" fontId="5" fillId="2" borderId="0" xfId="2" applyFont="1" applyFill="1" applyAlignment="1">
      <alignment horizontal="right"/>
    </xf>
    <xf numFmtId="44" fontId="5" fillId="6" borderId="0" xfId="2" applyFont="1" applyFill="1" applyAlignment="1">
      <alignment horizontal="center"/>
    </xf>
    <xf numFmtId="44" fontId="5" fillId="6" borderId="0" xfId="2" applyFont="1" applyFill="1"/>
    <xf numFmtId="164" fontId="5" fillId="6" borderId="0" xfId="0" applyNumberFormat="1" applyFont="1" applyFill="1" applyAlignment="1">
      <alignment horizontal="center"/>
    </xf>
    <xf numFmtId="44" fontId="5" fillId="6" borderId="0" xfId="2" applyFont="1" applyFill="1" applyBorder="1"/>
    <xf numFmtId="9" fontId="5" fillId="2" borderId="2" xfId="3" applyFont="1" applyFill="1" applyBorder="1" applyAlignment="1">
      <alignment horizontal="center"/>
    </xf>
    <xf numFmtId="164" fontId="5" fillId="2" borderId="2" xfId="0" applyNumberFormat="1" applyFont="1" applyFill="1" applyBorder="1" applyAlignment="1">
      <alignment horizontal="center"/>
    </xf>
    <xf numFmtId="44" fontId="5" fillId="7" borderId="0" xfId="2" applyFont="1" applyFill="1" applyAlignment="1">
      <alignment horizontal="center"/>
    </xf>
    <xf numFmtId="44" fontId="5" fillId="7" borderId="0" xfId="2" applyFont="1" applyFill="1"/>
    <xf numFmtId="164" fontId="5" fillId="7" borderId="0" xfId="0" applyNumberFormat="1" applyFont="1" applyFill="1" applyAlignment="1">
      <alignment horizontal="center"/>
    </xf>
    <xf numFmtId="44" fontId="5" fillId="7" borderId="0" xfId="2" applyFont="1" applyFill="1" applyBorder="1"/>
    <xf numFmtId="44" fontId="6" fillId="2" borderId="0" xfId="2" applyFont="1" applyFill="1"/>
    <xf numFmtId="9" fontId="5" fillId="2" borderId="0" xfId="3" applyFont="1" applyFill="1" applyAlignment="1">
      <alignment horizontal="center"/>
    </xf>
    <xf numFmtId="9" fontId="5" fillId="2" borderId="0" xfId="3" applyFont="1" applyFill="1" applyBorder="1" applyAlignment="1">
      <alignment horizontal="center"/>
    </xf>
    <xf numFmtId="9" fontId="5" fillId="2" borderId="0" xfId="3" applyFont="1" applyFill="1"/>
    <xf numFmtId="0" fontId="4" fillId="2" borderId="0" xfId="0" applyFont="1" applyFill="1"/>
    <xf numFmtId="0" fontId="4" fillId="2" borderId="0" xfId="0" applyFont="1" applyFill="1" applyAlignment="1">
      <alignment horizontal="left"/>
    </xf>
    <xf numFmtId="0" fontId="4" fillId="2" borderId="2" xfId="0" applyFont="1" applyFill="1" applyBorder="1"/>
    <xf numFmtId="0" fontId="9" fillId="2" borderId="0" xfId="0" applyFont="1" applyFill="1" applyAlignment="1">
      <alignment horizontal="left"/>
    </xf>
    <xf numFmtId="0" fontId="9" fillId="2" borderId="0" xfId="0" applyFont="1" applyFill="1"/>
    <xf numFmtId="0" fontId="4" fillId="2" borderId="0" xfId="0" applyFont="1" applyFill="1" applyAlignment="1">
      <alignment horizontal="center" vertical="center" wrapText="1"/>
    </xf>
    <xf numFmtId="0" fontId="4" fillId="2" borderId="0" xfId="0" applyFont="1" applyFill="1" applyAlignment="1">
      <alignment horizontal="center" vertical="center"/>
    </xf>
    <xf numFmtId="44" fontId="5" fillId="2" borderId="1" xfId="2" applyFont="1" applyFill="1" applyBorder="1" applyAlignment="1">
      <alignment horizontal="center" vertical="center" wrapText="1"/>
    </xf>
    <xf numFmtId="38" fontId="5" fillId="0" borderId="1" xfId="0" applyNumberFormat="1" applyFont="1" applyBorder="1" applyAlignment="1">
      <alignment horizontal="center" vertical="center" wrapText="1"/>
    </xf>
    <xf numFmtId="9" fontId="5" fillId="2" borderId="1" xfId="3" applyFont="1" applyFill="1" applyBorder="1" applyAlignment="1">
      <alignment horizontal="center" vertical="center" wrapText="1"/>
    </xf>
    <xf numFmtId="44" fontId="5" fillId="2" borderId="1" xfId="2" applyFont="1" applyFill="1" applyBorder="1" applyAlignment="1">
      <alignment horizontal="center" vertical="center"/>
    </xf>
    <xf numFmtId="44" fontId="5" fillId="0" borderId="1" xfId="2" applyFont="1" applyFill="1" applyBorder="1" applyAlignment="1">
      <alignment horizontal="center" vertical="center" wrapText="1"/>
    </xf>
    <xf numFmtId="0" fontId="4" fillId="0" borderId="0" xfId="0" applyFont="1" applyAlignment="1">
      <alignment horizontal="center" vertical="center"/>
    </xf>
    <xf numFmtId="38" fontId="5" fillId="0" borderId="1" xfId="0" applyNumberFormat="1" applyFont="1" applyBorder="1" applyAlignment="1">
      <alignment horizontal="center" vertical="center"/>
    </xf>
    <xf numFmtId="0" fontId="0" fillId="0" borderId="0" xfId="0" applyAlignment="1">
      <alignment wrapText="1"/>
    </xf>
    <xf numFmtId="0" fontId="11" fillId="0" borderId="0" xfId="0" applyFont="1"/>
    <xf numFmtId="0" fontId="12" fillId="0" borderId="0" xfId="0" applyFont="1"/>
    <xf numFmtId="0" fontId="13" fillId="0" borderId="0" xfId="0" applyFont="1" applyAlignment="1">
      <alignment horizontal="center"/>
    </xf>
    <xf numFmtId="0" fontId="0" fillId="9" borderId="0" xfId="0" applyFill="1"/>
  </cellXfs>
  <cellStyles count="4">
    <cellStyle name="Comma" xfId="1" builtinId="3"/>
    <cellStyle name="Currency" xfId="2" builtinId="4"/>
    <cellStyle name="Normal" xfId="0" builtinId="0"/>
    <cellStyle name="Percent" xfId="3" builtinId="5"/>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xlrestorationsoftware.com" TargetMode="External"/></Relationships>
</file>

<file path=xl/drawings/drawing1.xml><?xml version="1.0" encoding="utf-8"?>
<xdr:wsDr xmlns:xdr="http://schemas.openxmlformats.org/drawingml/2006/spreadsheetDrawing" xmlns:a="http://schemas.openxmlformats.org/drawingml/2006/main">
  <xdr:oneCellAnchor>
    <xdr:from>
      <xdr:col>0</xdr:col>
      <xdr:colOff>179069</xdr:colOff>
      <xdr:row>0</xdr:row>
      <xdr:rowOff>15241</xdr:rowOff>
    </xdr:from>
    <xdr:ext cx="1840967" cy="950511"/>
    <xdr:pic>
      <xdr:nvPicPr>
        <xdr:cNvPr id="2" name="Picture 1">
          <a:hlinkClick xmlns:r="http://schemas.openxmlformats.org/officeDocument/2006/relationships" r:id="rId1"/>
          <a:extLst>
            <a:ext uri="{FF2B5EF4-FFF2-40B4-BE49-F238E27FC236}">
              <a16:creationId xmlns:a16="http://schemas.microsoft.com/office/drawing/2014/main" id="{591C276F-34FC-48A7-B41D-F24A293659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9069" y="15241"/>
          <a:ext cx="1840967" cy="95051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35D4C-B395-4F97-8BD0-2C5D22ABCE49}">
  <sheetPr>
    <tabColor rgb="FF00B0F0"/>
  </sheetPr>
  <dimension ref="A1:N23"/>
  <sheetViews>
    <sheetView tabSelected="1" view="pageBreakPreview" zoomScale="115" zoomScaleNormal="100" zoomScaleSheetLayoutView="115" workbookViewId="0">
      <selection activeCell="B28" sqref="B28"/>
    </sheetView>
  </sheetViews>
  <sheetFormatPr defaultRowHeight="14.4" x14ac:dyDescent="0.3"/>
  <cols>
    <col min="1" max="1" width="10.33203125" customWidth="1"/>
    <col min="2" max="2" width="71.109375" customWidth="1"/>
  </cols>
  <sheetData>
    <row r="1" spans="1:2" x14ac:dyDescent="0.3">
      <c r="A1" s="70"/>
      <c r="B1" s="70"/>
    </row>
    <row r="2" spans="1:2" x14ac:dyDescent="0.3">
      <c r="A2" s="70"/>
      <c r="B2" s="70"/>
    </row>
    <row r="3" spans="1:2" x14ac:dyDescent="0.3">
      <c r="A3" s="70"/>
      <c r="B3" s="70"/>
    </row>
    <row r="4" spans="1:2" x14ac:dyDescent="0.3">
      <c r="A4" s="70"/>
      <c r="B4" s="70"/>
    </row>
    <row r="5" spans="1:2" x14ac:dyDescent="0.3">
      <c r="A5" s="70"/>
      <c r="B5" s="70"/>
    </row>
    <row r="6" spans="1:2" x14ac:dyDescent="0.3">
      <c r="A6" s="70"/>
      <c r="B6" s="70"/>
    </row>
    <row r="7" spans="1:2" x14ac:dyDescent="0.3">
      <c r="A7" s="69" t="s">
        <v>56</v>
      </c>
      <c r="B7" s="69"/>
    </row>
    <row r="8" spans="1:2" x14ac:dyDescent="0.3">
      <c r="A8" s="69"/>
      <c r="B8" s="69"/>
    </row>
    <row r="9" spans="1:2" x14ac:dyDescent="0.3">
      <c r="A9" s="69"/>
      <c r="B9" s="69"/>
    </row>
    <row r="12" spans="1:2" ht="23.4" x14ac:dyDescent="0.45">
      <c r="A12" s="68" t="s">
        <v>55</v>
      </c>
    </row>
    <row r="14" spans="1:2" ht="15.6" x14ac:dyDescent="0.3">
      <c r="A14" s="67" t="s">
        <v>44</v>
      </c>
    </row>
    <row r="16" spans="1:2" ht="15.6" x14ac:dyDescent="0.3">
      <c r="A16" s="67" t="s">
        <v>45</v>
      </c>
    </row>
    <row r="17" spans="1:14" x14ac:dyDescent="0.3">
      <c r="B17" t="s">
        <v>54</v>
      </c>
    </row>
    <row r="18" spans="1:14" x14ac:dyDescent="0.3">
      <c r="B18" t="s">
        <v>46</v>
      </c>
    </row>
    <row r="19" spans="1:14" x14ac:dyDescent="0.3">
      <c r="B19" t="s">
        <v>47</v>
      </c>
      <c r="N19" t="s">
        <v>51</v>
      </c>
    </row>
    <row r="21" spans="1:14" ht="15.6" x14ac:dyDescent="0.3">
      <c r="A21" s="67" t="s">
        <v>48</v>
      </c>
    </row>
    <row r="22" spans="1:14" x14ac:dyDescent="0.3">
      <c r="B22" t="s">
        <v>49</v>
      </c>
    </row>
    <row r="23" spans="1:14" ht="28.8" x14ac:dyDescent="0.3">
      <c r="B23" s="66" t="s">
        <v>50</v>
      </c>
    </row>
  </sheetData>
  <mergeCells count="1">
    <mergeCell ref="A7:B9"/>
  </mergeCells>
  <pageMargins left="0.7" right="0.7" top="0.75" bottom="0.75" header="0.3" footer="0.3"/>
  <pageSetup scale="93"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A8B87-F847-4FC9-A707-CE4FC33E1DA5}">
  <dimension ref="A1:GZ89"/>
  <sheetViews>
    <sheetView zoomScaleNormal="100" workbookViewId="0">
      <pane ySplit="1" topLeftCell="A2"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52.05"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37" si="0">C2*0.5</f>
        <v>0</v>
      </c>
      <c r="E2" s="29">
        <f t="shared" ref="E2:E37" si="1">C2-D2</f>
        <v>0</v>
      </c>
      <c r="F2" s="49" t="e">
        <f t="shared" ref="F2:F37" si="2">E2/C2</f>
        <v>#DIV/0!</v>
      </c>
      <c r="G2" s="29" t="e">
        <f t="shared" ref="G2:G37" si="3">C2*I2</f>
        <v>#DIV/0!</v>
      </c>
      <c r="H2" s="14"/>
      <c r="I2" s="30" t="e">
        <f t="shared" ref="I2:I37" si="4">H2/D2</f>
        <v>#DIV/0!</v>
      </c>
      <c r="J2" s="30" t="e">
        <f t="shared" ref="J2:J37" si="5">K2/C2</f>
        <v>#DIV/0!</v>
      </c>
      <c r="M2" s="32" t="e">
        <f t="shared" ref="M2:M37" si="6">IF(K2&lt;G2,K2-G2,0)</f>
        <v>#DIV/0!</v>
      </c>
      <c r="N2" s="27" t="e">
        <f t="shared" ref="N2:N37"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si="0"/>
        <v>0</v>
      </c>
      <c r="E29" s="29">
        <f t="shared" si="1"/>
        <v>0</v>
      </c>
      <c r="F29" s="49" t="e">
        <f t="shared" si="2"/>
        <v>#DIV/0!</v>
      </c>
      <c r="G29" s="29" t="e">
        <f t="shared" si="3"/>
        <v>#DIV/0!</v>
      </c>
      <c r="H29" s="14"/>
      <c r="I29" s="30" t="e">
        <f t="shared" si="4"/>
        <v>#DIV/0!</v>
      </c>
      <c r="J29" s="30" t="e">
        <f t="shared" si="5"/>
        <v>#DIV/0!</v>
      </c>
      <c r="M29" s="32" t="e">
        <f t="shared" si="6"/>
        <v>#DIV/0!</v>
      </c>
      <c r="N29" s="27" t="e">
        <f t="shared" si="7"/>
        <v>#DIV/0!</v>
      </c>
    </row>
    <row r="30" spans="1:208" ht="13.05" x14ac:dyDescent="0.3">
      <c r="A30" s="53"/>
      <c r="B30" s="53"/>
      <c r="C30" s="9"/>
      <c r="D30" s="28">
        <f t="shared" si="0"/>
        <v>0</v>
      </c>
      <c r="E30" s="29">
        <f t="shared" si="1"/>
        <v>0</v>
      </c>
      <c r="F30" s="49" t="e">
        <f t="shared" si="2"/>
        <v>#DIV/0!</v>
      </c>
      <c r="G30" s="29" t="e">
        <f t="shared" si="3"/>
        <v>#DIV/0!</v>
      </c>
      <c r="H30" s="14"/>
      <c r="I30" s="30" t="e">
        <f t="shared" si="4"/>
        <v>#DIV/0!</v>
      </c>
      <c r="J30" s="30" t="e">
        <f t="shared" si="5"/>
        <v>#DIV/0!</v>
      </c>
      <c r="M30" s="32" t="e">
        <f t="shared" si="6"/>
        <v>#DIV/0!</v>
      </c>
      <c r="N30" s="27" t="e">
        <f t="shared" si="7"/>
        <v>#DIV/0!</v>
      </c>
    </row>
    <row r="31" spans="1:208" ht="13.05" x14ac:dyDescent="0.3">
      <c r="A31" s="53"/>
      <c r="B31" s="53"/>
      <c r="C31" s="9"/>
      <c r="D31" s="28">
        <f t="shared" si="0"/>
        <v>0</v>
      </c>
      <c r="E31" s="29">
        <f t="shared" si="1"/>
        <v>0</v>
      </c>
      <c r="F31" s="49" t="e">
        <f t="shared" si="2"/>
        <v>#DIV/0!</v>
      </c>
      <c r="G31" s="29" t="e">
        <f t="shared" si="3"/>
        <v>#DIV/0!</v>
      </c>
      <c r="H31" s="14"/>
      <c r="I31" s="30" t="e">
        <f t="shared" si="4"/>
        <v>#DIV/0!</v>
      </c>
      <c r="J31" s="30" t="e">
        <f t="shared" si="5"/>
        <v>#DIV/0!</v>
      </c>
      <c r="M31" s="32" t="e">
        <f t="shared" si="6"/>
        <v>#DIV/0!</v>
      </c>
      <c r="N31" s="27" t="e">
        <f t="shared" si="7"/>
        <v>#DIV/0!</v>
      </c>
    </row>
    <row r="32" spans="1:208" ht="13.05" x14ac:dyDescent="0.3">
      <c r="A32" s="53"/>
      <c r="B32" s="53"/>
      <c r="C32" s="9"/>
      <c r="D32" s="28">
        <f t="shared" si="0"/>
        <v>0</v>
      </c>
      <c r="E32" s="29">
        <f t="shared" si="1"/>
        <v>0</v>
      </c>
      <c r="F32" s="49" t="e">
        <f t="shared" si="2"/>
        <v>#DIV/0!</v>
      </c>
      <c r="G32" s="29" t="e">
        <f t="shared" si="3"/>
        <v>#DIV/0!</v>
      </c>
      <c r="H32" s="14"/>
      <c r="I32" s="30" t="e">
        <f t="shared" si="4"/>
        <v>#DIV/0!</v>
      </c>
      <c r="J32" s="30" t="e">
        <f t="shared" si="5"/>
        <v>#DIV/0!</v>
      </c>
      <c r="M32" s="32" t="e">
        <f t="shared" si="6"/>
        <v>#DIV/0!</v>
      </c>
      <c r="N32" s="27" t="e">
        <f t="shared" si="7"/>
        <v>#DIV/0!</v>
      </c>
    </row>
    <row r="33" spans="1:31" ht="13.05" x14ac:dyDescent="0.3">
      <c r="A33" s="53"/>
      <c r="B33" s="53"/>
      <c r="C33" s="9"/>
      <c r="D33" s="28">
        <f t="shared" si="0"/>
        <v>0</v>
      </c>
      <c r="E33" s="29">
        <f t="shared" si="1"/>
        <v>0</v>
      </c>
      <c r="F33" s="49" t="e">
        <f t="shared" si="2"/>
        <v>#DIV/0!</v>
      </c>
      <c r="G33" s="29" t="e">
        <f t="shared" si="3"/>
        <v>#DIV/0!</v>
      </c>
      <c r="H33" s="14"/>
      <c r="I33" s="30" t="e">
        <f t="shared" si="4"/>
        <v>#DIV/0!</v>
      </c>
      <c r="J33" s="30" t="e">
        <f t="shared" si="5"/>
        <v>#DIV/0!</v>
      </c>
      <c r="M33" s="32" t="e">
        <f t="shared" si="6"/>
        <v>#DIV/0!</v>
      </c>
      <c r="N33" s="27" t="e">
        <f t="shared" si="7"/>
        <v>#DIV/0!</v>
      </c>
    </row>
    <row r="34" spans="1:31" ht="13.05" x14ac:dyDescent="0.3">
      <c r="A34" s="53"/>
      <c r="B34" s="53"/>
      <c r="C34" s="9"/>
      <c r="D34" s="28">
        <f t="shared" si="0"/>
        <v>0</v>
      </c>
      <c r="E34" s="29">
        <f t="shared" si="1"/>
        <v>0</v>
      </c>
      <c r="F34" s="49" t="e">
        <f t="shared" si="2"/>
        <v>#DIV/0!</v>
      </c>
      <c r="G34" s="29" t="e">
        <f t="shared" si="3"/>
        <v>#DIV/0!</v>
      </c>
      <c r="H34" s="14"/>
      <c r="I34" s="30" t="e">
        <f t="shared" si="4"/>
        <v>#DIV/0!</v>
      </c>
      <c r="J34" s="30" t="e">
        <f t="shared" si="5"/>
        <v>#DIV/0!</v>
      </c>
      <c r="M34" s="32" t="e">
        <f t="shared" si="6"/>
        <v>#DIV/0!</v>
      </c>
      <c r="N34" s="27" t="e">
        <f t="shared" si="7"/>
        <v>#DIV/0!</v>
      </c>
    </row>
    <row r="35" spans="1:31" x14ac:dyDescent="0.3">
      <c r="A35" s="53"/>
      <c r="B35" s="53"/>
      <c r="C35" s="9"/>
      <c r="D35" s="28">
        <f t="shared" si="0"/>
        <v>0</v>
      </c>
      <c r="E35" s="29">
        <f t="shared" si="1"/>
        <v>0</v>
      </c>
      <c r="F35" s="49" t="e">
        <f t="shared" si="2"/>
        <v>#DIV/0!</v>
      </c>
      <c r="G35" s="29" t="e">
        <f t="shared" si="3"/>
        <v>#DIV/0!</v>
      </c>
      <c r="H35" s="14"/>
      <c r="I35" s="30" t="e">
        <f t="shared" si="4"/>
        <v>#DIV/0!</v>
      </c>
      <c r="J35" s="30" t="e">
        <f t="shared" si="5"/>
        <v>#DIV/0!</v>
      </c>
      <c r="M35" s="32" t="e">
        <f t="shared" si="6"/>
        <v>#DIV/0!</v>
      </c>
      <c r="N35" s="27" t="e">
        <f t="shared" si="7"/>
        <v>#DIV/0!</v>
      </c>
    </row>
    <row r="36" spans="1:31" x14ac:dyDescent="0.3">
      <c r="A36" s="53"/>
      <c r="B36" s="53"/>
      <c r="C36" s="9"/>
      <c r="D36" s="28">
        <f t="shared" si="0"/>
        <v>0</v>
      </c>
      <c r="E36" s="29">
        <f t="shared" si="1"/>
        <v>0</v>
      </c>
      <c r="F36" s="49" t="e">
        <f t="shared" si="2"/>
        <v>#DIV/0!</v>
      </c>
      <c r="G36" s="29" t="e">
        <f t="shared" si="3"/>
        <v>#DIV/0!</v>
      </c>
      <c r="H36" s="14"/>
      <c r="I36" s="30" t="e">
        <f t="shared" si="4"/>
        <v>#DIV/0!</v>
      </c>
      <c r="J36" s="30" t="e">
        <f t="shared" si="5"/>
        <v>#DIV/0!</v>
      </c>
      <c r="M36" s="32" t="e">
        <f t="shared" si="6"/>
        <v>#DIV/0!</v>
      </c>
      <c r="N36" s="27" t="e">
        <f t="shared" si="7"/>
        <v>#DIV/0!</v>
      </c>
    </row>
    <row r="37" spans="1:31" x14ac:dyDescent="0.3">
      <c r="B37" s="53"/>
      <c r="C37" s="20"/>
      <c r="D37" s="28">
        <f t="shared" si="0"/>
        <v>0</v>
      </c>
      <c r="E37" s="29">
        <f t="shared" si="1"/>
        <v>0</v>
      </c>
      <c r="F37" s="49" t="e">
        <f t="shared" si="2"/>
        <v>#DIV/0!</v>
      </c>
      <c r="G37" s="29" t="e">
        <f t="shared" si="3"/>
        <v>#DIV/0!</v>
      </c>
      <c r="H37" s="14"/>
      <c r="I37" s="30" t="e">
        <f t="shared" si="4"/>
        <v>#DIV/0!</v>
      </c>
      <c r="J37" s="30" t="e">
        <f t="shared" si="5"/>
        <v>#DIV/0!</v>
      </c>
      <c r="M37" s="32" t="e">
        <f t="shared" si="6"/>
        <v>#DIV/0!</v>
      </c>
      <c r="N37" s="27" t="e">
        <f t="shared" si="7"/>
        <v>#DIV/0!</v>
      </c>
    </row>
    <row r="38" spans="1:31"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x14ac:dyDescent="0.3">
      <c r="C39" s="20"/>
      <c r="D39" s="27"/>
      <c r="E39" s="27"/>
      <c r="F39" s="50"/>
      <c r="G39" s="27"/>
      <c r="H39" s="20"/>
      <c r="I39" s="31"/>
      <c r="J39" s="31"/>
      <c r="K39" s="20"/>
      <c r="L39" s="20"/>
      <c r="M39" s="32" t="e">
        <f>SUM(M38+N38)</f>
        <v>#DIV/0!</v>
      </c>
      <c r="N39" s="27"/>
    </row>
    <row r="40" spans="1:31" x14ac:dyDescent="0.3">
      <c r="C40" s="20"/>
      <c r="D40" s="27"/>
      <c r="E40" s="27"/>
      <c r="F40" s="50"/>
      <c r="G40" s="27"/>
      <c r="H40" s="20"/>
      <c r="I40" s="31"/>
      <c r="J40" s="31"/>
      <c r="K40" s="20"/>
      <c r="L40" s="20"/>
      <c r="M40" s="32"/>
      <c r="N40" s="27"/>
    </row>
    <row r="41" spans="1:31" x14ac:dyDescent="0.3">
      <c r="C41" s="20"/>
      <c r="D41" s="27"/>
      <c r="E41" s="27"/>
      <c r="F41" s="50"/>
      <c r="G41" s="27"/>
      <c r="H41" s="20"/>
      <c r="I41" s="31"/>
      <c r="J41" s="31"/>
      <c r="K41" s="20"/>
      <c r="L41" s="20"/>
      <c r="M41" s="32"/>
      <c r="N41" s="27"/>
    </row>
    <row r="42" spans="1:31" x14ac:dyDescent="0.3">
      <c r="C42" s="9"/>
      <c r="D42" s="36"/>
      <c r="E42" s="36"/>
      <c r="F42" s="51"/>
      <c r="G42" s="36"/>
      <c r="H42" s="9"/>
      <c r="I42" s="36"/>
      <c r="J42" s="36"/>
      <c r="K42" s="37"/>
      <c r="L42" s="37"/>
      <c r="N42" s="27"/>
    </row>
    <row r="43" spans="1:31" x14ac:dyDescent="0.3">
      <c r="C43" s="9"/>
      <c r="D43" s="36"/>
      <c r="E43" s="36"/>
      <c r="F43" s="51"/>
      <c r="G43" s="36"/>
      <c r="H43" s="9"/>
      <c r="I43" s="36"/>
      <c r="J43" s="36"/>
      <c r="K43" s="37"/>
      <c r="L43" s="37"/>
      <c r="N43" s="27"/>
    </row>
    <row r="44" spans="1:31" x14ac:dyDescent="0.3">
      <c r="C44" s="9"/>
      <c r="D44" s="36"/>
      <c r="E44" s="36"/>
      <c r="F44" s="51"/>
      <c r="G44" s="36"/>
      <c r="H44" s="9"/>
      <c r="I44" s="36"/>
      <c r="J44" s="36"/>
      <c r="K44" s="37"/>
      <c r="L44" s="37"/>
      <c r="N44" s="27"/>
    </row>
    <row r="45" spans="1:31"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8">C47*0.55</f>
        <v>5255.2995000000001</v>
      </c>
      <c r="E47" s="39">
        <f t="shared" ref="E47:E55" si="9">C47-D47</f>
        <v>4299.7905000000001</v>
      </c>
      <c r="F47" s="49">
        <f t="shared" ref="F47:F55" si="10">E47/C47</f>
        <v>0.45</v>
      </c>
      <c r="G47" s="39">
        <f t="shared" ref="G47:G55" si="11">C47*I47</f>
        <v>0</v>
      </c>
      <c r="I47" s="40">
        <f t="shared" ref="I47:I55" si="12">H47/D47</f>
        <v>0</v>
      </c>
      <c r="J47" s="40">
        <f t="shared" ref="J47:J55" si="13">K47/C47</f>
        <v>0</v>
      </c>
      <c r="K47" s="14"/>
      <c r="L47" s="14"/>
      <c r="M47" s="39">
        <f t="shared" ref="M47:M55" si="14">IF(K47&lt;G47,K47-G47,0)</f>
        <v>0</v>
      </c>
      <c r="N47" s="41">
        <f t="shared" ref="N47:N55" si="15">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8"/>
        <v>3715.3105</v>
      </c>
      <c r="E48" s="39">
        <f t="shared" si="9"/>
        <v>3039.7994999999996</v>
      </c>
      <c r="F48" s="49">
        <f t="shared" si="10"/>
        <v>0.44999999999999996</v>
      </c>
      <c r="G48" s="39">
        <f t="shared" si="11"/>
        <v>454.54545454545456</v>
      </c>
      <c r="H48" s="14">
        <v>250</v>
      </c>
      <c r="I48" s="40">
        <f t="shared" si="12"/>
        <v>6.728912697875454E-2</v>
      </c>
      <c r="J48" s="40">
        <f t="shared" si="13"/>
        <v>0.97364957787511974</v>
      </c>
      <c r="K48" s="14">
        <v>6577.11</v>
      </c>
      <c r="L48" s="14"/>
      <c r="M48" s="39">
        <f t="shared" si="14"/>
        <v>0</v>
      </c>
      <c r="N48" s="41">
        <f t="shared" si="15"/>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8"/>
        <v>2642.8050000000003</v>
      </c>
      <c r="E49" s="39">
        <f t="shared" si="9"/>
        <v>2162.2950000000001</v>
      </c>
      <c r="F49" s="49">
        <f t="shared" si="10"/>
        <v>0.44999999999999996</v>
      </c>
      <c r="G49" s="39">
        <f t="shared" si="11"/>
        <v>1045.4545454545453</v>
      </c>
      <c r="H49" s="14">
        <v>575</v>
      </c>
      <c r="I49" s="40">
        <f t="shared" si="12"/>
        <v>0.2175718602015661</v>
      </c>
      <c r="J49" s="40">
        <f t="shared" si="13"/>
        <v>0</v>
      </c>
      <c r="K49" s="14"/>
      <c r="L49" s="14"/>
      <c r="M49" s="39">
        <f t="shared" si="14"/>
        <v>-1045.4545454545453</v>
      </c>
      <c r="N49" s="41">
        <f t="shared" si="15"/>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8"/>
        <v>764.3515000000001</v>
      </c>
      <c r="E50" s="39">
        <f t="shared" si="9"/>
        <v>625.37849999999992</v>
      </c>
      <c r="F50" s="49">
        <f t="shared" si="10"/>
        <v>0.44999999999999996</v>
      </c>
      <c r="G50" s="39">
        <f t="shared" si="11"/>
        <v>590.90909090909088</v>
      </c>
      <c r="H50" s="14">
        <v>325</v>
      </c>
      <c r="I50" s="40">
        <f t="shared" si="12"/>
        <v>0.42519704612341308</v>
      </c>
      <c r="J50" s="40">
        <f t="shared" si="13"/>
        <v>0</v>
      </c>
      <c r="K50" s="14"/>
      <c r="L50" s="14"/>
      <c r="M50" s="39">
        <f t="shared" si="14"/>
        <v>-590.90909090909088</v>
      </c>
      <c r="N50" s="41">
        <f t="shared" si="15"/>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8"/>
        <v>767112.995</v>
      </c>
      <c r="E51" s="39">
        <f t="shared" si="9"/>
        <v>627637.90499999991</v>
      </c>
      <c r="F51" s="49">
        <f t="shared" si="10"/>
        <v>0.44999999999999996</v>
      </c>
      <c r="G51" s="39">
        <f t="shared" si="11"/>
        <v>1159890.0909090911</v>
      </c>
      <c r="H51" s="16">
        <v>637939.55000000005</v>
      </c>
      <c r="I51" s="40">
        <f t="shared" si="12"/>
        <v>0.83161092845259399</v>
      </c>
      <c r="J51" s="40">
        <f t="shared" si="13"/>
        <v>0.84626425406859396</v>
      </c>
      <c r="K51" s="14">
        <v>1180327.83</v>
      </c>
      <c r="L51" s="14"/>
      <c r="M51" s="39">
        <f t="shared" si="14"/>
        <v>0</v>
      </c>
      <c r="N51" s="41">
        <f t="shared" si="15"/>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8"/>
        <v>880.00000000000011</v>
      </c>
      <c r="E52" s="39">
        <f t="shared" si="9"/>
        <v>719.99999999999989</v>
      </c>
      <c r="F52" s="49">
        <f t="shared" si="10"/>
        <v>0.44999999999999996</v>
      </c>
      <c r="G52" s="39">
        <f t="shared" si="11"/>
        <v>1639.8181818181815</v>
      </c>
      <c r="H52" s="16">
        <v>901.9</v>
      </c>
      <c r="I52" s="40">
        <f t="shared" si="12"/>
        <v>1.0248863636363634</v>
      </c>
      <c r="J52" s="40">
        <f t="shared" si="13"/>
        <v>0</v>
      </c>
      <c r="K52" s="17"/>
      <c r="L52" s="17"/>
      <c r="M52" s="39">
        <f t="shared" si="14"/>
        <v>-1639.8181818181815</v>
      </c>
      <c r="N52" s="41">
        <f t="shared" si="15"/>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8"/>
        <v>3613.1865000000003</v>
      </c>
      <c r="E53" s="39">
        <f t="shared" si="9"/>
        <v>2956.2435</v>
      </c>
      <c r="F53" s="49">
        <f t="shared" si="10"/>
        <v>0.45</v>
      </c>
      <c r="G53" s="39">
        <f t="shared" si="11"/>
        <v>7454.545454545454</v>
      </c>
      <c r="H53" s="16">
        <v>4100</v>
      </c>
      <c r="I53" s="40">
        <f t="shared" si="12"/>
        <v>1.1347324584546077</v>
      </c>
      <c r="J53" s="40">
        <f t="shared" si="13"/>
        <v>0</v>
      </c>
      <c r="K53" s="14"/>
      <c r="L53" s="14"/>
      <c r="M53" s="39">
        <f t="shared" si="14"/>
        <v>-7454.545454545454</v>
      </c>
      <c r="N53" s="41">
        <f t="shared" si="15"/>
        <v>0</v>
      </c>
      <c r="O53" s="11" t="s">
        <v>11</v>
      </c>
      <c r="P53" s="15"/>
    </row>
    <row r="54" spans="1:31" s="11" customFormat="1" ht="13.05" hidden="1" x14ac:dyDescent="0.3">
      <c r="A54" s="52" t="s">
        <v>20</v>
      </c>
      <c r="B54" s="52"/>
      <c r="C54" s="13">
        <f>H54/0.55</f>
        <v>4750</v>
      </c>
      <c r="D54" s="38">
        <f t="shared" si="8"/>
        <v>2612.5</v>
      </c>
      <c r="E54" s="39">
        <f t="shared" si="9"/>
        <v>2137.5</v>
      </c>
      <c r="F54" s="49">
        <f t="shared" si="10"/>
        <v>0.45</v>
      </c>
      <c r="G54" s="39">
        <f t="shared" si="11"/>
        <v>4750</v>
      </c>
      <c r="H54" s="14">
        <v>2612.5</v>
      </c>
      <c r="I54" s="40">
        <f t="shared" si="12"/>
        <v>1</v>
      </c>
      <c r="J54" s="40">
        <f t="shared" si="13"/>
        <v>0</v>
      </c>
      <c r="K54" s="14"/>
      <c r="L54" s="14"/>
      <c r="M54" s="39">
        <f t="shared" si="14"/>
        <v>-4750</v>
      </c>
      <c r="N54" s="41">
        <f t="shared" si="15"/>
        <v>0</v>
      </c>
      <c r="O54" s="11" t="s">
        <v>21</v>
      </c>
      <c r="P54" s="15"/>
    </row>
    <row r="55" spans="1:31" s="11" customFormat="1" ht="13.05" hidden="1" x14ac:dyDescent="0.3">
      <c r="A55" s="52" t="s">
        <v>22</v>
      </c>
      <c r="B55" s="52"/>
      <c r="C55" s="13">
        <f>H55/0.55</f>
        <v>1181.8181818181818</v>
      </c>
      <c r="D55" s="38">
        <f t="shared" si="8"/>
        <v>650</v>
      </c>
      <c r="E55" s="39">
        <f t="shared" si="9"/>
        <v>531.81818181818176</v>
      </c>
      <c r="F55" s="49">
        <f t="shared" si="10"/>
        <v>0.44999999999999996</v>
      </c>
      <c r="G55" s="39">
        <f t="shared" si="11"/>
        <v>1181.8181818181818</v>
      </c>
      <c r="H55" s="14">
        <v>650</v>
      </c>
      <c r="I55" s="40">
        <f t="shared" si="12"/>
        <v>1</v>
      </c>
      <c r="J55" s="40">
        <f t="shared" si="13"/>
        <v>0</v>
      </c>
      <c r="K55" s="14"/>
      <c r="L55" s="14"/>
      <c r="M55" s="39">
        <f t="shared" si="14"/>
        <v>-1181.8181818181818</v>
      </c>
      <c r="N55" s="41">
        <f t="shared" si="15"/>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16">C62*0.8</f>
        <v>44625.600000000006</v>
      </c>
      <c r="E62" s="45">
        <f t="shared" ref="E62:E67" si="17">C62-D62</f>
        <v>11156.399999999994</v>
      </c>
      <c r="F62" s="49">
        <f t="shared" ref="F62:F68" si="18">E62/C62</f>
        <v>0.1999999999999999</v>
      </c>
      <c r="G62" s="45">
        <f t="shared" ref="G62:G67" si="19">C62*I62</f>
        <v>55782.062499999993</v>
      </c>
      <c r="H62" s="18">
        <v>44625.65</v>
      </c>
      <c r="I62" s="46">
        <f t="shared" ref="I62:I68" si="20">H62/D62</f>
        <v>1.0000011204331145</v>
      </c>
      <c r="J62" s="46">
        <f t="shared" ref="J62:J68" si="21">K62/C62</f>
        <v>5.1836613961492958E-2</v>
      </c>
      <c r="K62" s="17">
        <v>2891.55</v>
      </c>
      <c r="L62" s="17"/>
      <c r="M62" s="45">
        <f t="shared" ref="M62:M67" si="22">IF(K62&lt;G62,K62-G62,0)</f>
        <v>-52890.51249999999</v>
      </c>
      <c r="N62" s="47">
        <f t="shared" ref="N62:N67" si="23">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16"/>
        <v>3426.9799999999996</v>
      </c>
      <c r="E63" s="45">
        <f t="shared" si="17"/>
        <v>856.74499999999989</v>
      </c>
      <c r="F63" s="49">
        <f t="shared" si="18"/>
        <v>0.2</v>
      </c>
      <c r="G63" s="45">
        <f t="shared" si="19"/>
        <v>4283.7250000000004</v>
      </c>
      <c r="H63" s="14">
        <v>3426.98</v>
      </c>
      <c r="I63" s="46">
        <f t="shared" si="20"/>
        <v>1.0000000000000002</v>
      </c>
      <c r="J63" s="46">
        <f t="shared" si="21"/>
        <v>0</v>
      </c>
      <c r="M63" s="45">
        <f t="shared" si="22"/>
        <v>-4283.7250000000004</v>
      </c>
      <c r="N63" s="47">
        <f t="shared" si="23"/>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16"/>
        <v>5812.05</v>
      </c>
      <c r="E64" s="45">
        <f t="shared" si="17"/>
        <v>1453.0124999999998</v>
      </c>
      <c r="F64" s="49">
        <f t="shared" si="18"/>
        <v>0.19999999999999998</v>
      </c>
      <c r="G64" s="45">
        <f t="shared" si="19"/>
        <v>7265.0625</v>
      </c>
      <c r="H64" s="14">
        <v>5812.05</v>
      </c>
      <c r="I64" s="46">
        <f t="shared" si="20"/>
        <v>1</v>
      </c>
      <c r="J64" s="46">
        <f t="shared" si="21"/>
        <v>0.96854225273354499</v>
      </c>
      <c r="K64" s="14">
        <v>7036.52</v>
      </c>
      <c r="L64" s="14"/>
      <c r="M64" s="45">
        <f t="shared" si="22"/>
        <v>-228.54249999999956</v>
      </c>
      <c r="N64" s="47">
        <f t="shared" si="23"/>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16"/>
        <v>271</v>
      </c>
      <c r="E65" s="45">
        <f t="shared" si="17"/>
        <v>67.75</v>
      </c>
      <c r="F65" s="49">
        <f t="shared" si="18"/>
        <v>0.2</v>
      </c>
      <c r="G65" s="45">
        <f t="shared" si="19"/>
        <v>338.75</v>
      </c>
      <c r="H65" s="13">
        <v>271</v>
      </c>
      <c r="I65" s="46">
        <f t="shared" si="20"/>
        <v>1</v>
      </c>
      <c r="J65" s="46">
        <f t="shared" si="21"/>
        <v>0</v>
      </c>
      <c r="K65" s="13"/>
      <c r="L65" s="13"/>
      <c r="M65" s="45">
        <f t="shared" si="22"/>
        <v>-338.75</v>
      </c>
      <c r="N65" s="47">
        <f t="shared" si="23"/>
        <v>0</v>
      </c>
      <c r="O65" s="23" t="s">
        <v>8</v>
      </c>
      <c r="P65" s="24">
        <v>43405.361111111109</v>
      </c>
      <c r="Q65" s="23" t="s">
        <v>27</v>
      </c>
    </row>
    <row r="66" spans="1:31" ht="13.05" hidden="1" x14ac:dyDescent="0.3">
      <c r="A66" s="52" t="s">
        <v>28</v>
      </c>
      <c r="C66" s="13">
        <f>H66/0.8</f>
        <v>25268.487499999999</v>
      </c>
      <c r="D66" s="44">
        <f t="shared" si="16"/>
        <v>20214.79</v>
      </c>
      <c r="E66" s="45">
        <f t="shared" si="17"/>
        <v>5053.6974999999984</v>
      </c>
      <c r="F66" s="49">
        <f t="shared" si="18"/>
        <v>0.19999999999999996</v>
      </c>
      <c r="G66" s="45">
        <f t="shared" si="19"/>
        <v>25268.487499999999</v>
      </c>
      <c r="H66" s="14">
        <v>20214.79</v>
      </c>
      <c r="I66" s="46">
        <f t="shared" si="20"/>
        <v>1</v>
      </c>
      <c r="J66" s="46">
        <f t="shared" si="21"/>
        <v>0</v>
      </c>
      <c r="M66" s="45">
        <f t="shared" si="22"/>
        <v>-25268.487499999999</v>
      </c>
      <c r="N66" s="47">
        <f t="shared" si="23"/>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16"/>
        <v>7755.630000000001</v>
      </c>
      <c r="E67" s="45">
        <f t="shared" si="17"/>
        <v>1938.9074999999993</v>
      </c>
      <c r="F67" s="49">
        <f t="shared" si="18"/>
        <v>0.19999999999999993</v>
      </c>
      <c r="G67" s="45">
        <f t="shared" si="19"/>
        <v>9694.5374999999985</v>
      </c>
      <c r="H67" s="14">
        <v>7755.63</v>
      </c>
      <c r="I67" s="46">
        <f t="shared" si="20"/>
        <v>0.99999999999999989</v>
      </c>
      <c r="J67" s="46">
        <f t="shared" si="21"/>
        <v>0</v>
      </c>
      <c r="K67" s="17"/>
      <c r="L67" s="17"/>
      <c r="M67" s="45">
        <f t="shared" si="22"/>
        <v>-9694.5374999999985</v>
      </c>
      <c r="N67" s="47">
        <f t="shared" si="23"/>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18"/>
        <v>9.1297657115401318E-2</v>
      </c>
      <c r="G68" s="8">
        <f>SUM(G63:G67)</f>
        <v>46850.5625</v>
      </c>
      <c r="H68" s="22">
        <f>SUM(H62:H67)</f>
        <v>82106.100000000006</v>
      </c>
      <c r="I68" s="43">
        <f t="shared" si="20"/>
        <v>1.0000006089685229</v>
      </c>
      <c r="J68" s="43">
        <f t="shared" si="21"/>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x14ac:dyDescent="0.3">
      <c r="C73" s="9"/>
      <c r="D73" s="36"/>
      <c r="E73" s="36"/>
      <c r="F73" s="51"/>
      <c r="G73" s="36"/>
      <c r="H73" s="9"/>
      <c r="I73" s="36"/>
      <c r="J73" s="36"/>
      <c r="K73" s="37"/>
      <c r="L73" s="37"/>
      <c r="N73" s="27"/>
    </row>
    <row r="74" spans="1:31" x14ac:dyDescent="0.3">
      <c r="C74" s="9"/>
      <c r="D74" s="36"/>
      <c r="E74" s="36"/>
      <c r="F74" s="51"/>
      <c r="G74" s="36"/>
      <c r="H74" s="9"/>
      <c r="I74" s="36"/>
      <c r="J74" s="36"/>
      <c r="K74" s="37"/>
      <c r="L74" s="37"/>
      <c r="N74" s="27"/>
    </row>
    <row r="75" spans="1:31" x14ac:dyDescent="0.3">
      <c r="C75" s="9"/>
      <c r="D75" s="36"/>
      <c r="E75" s="36"/>
      <c r="F75" s="51"/>
      <c r="G75" s="36"/>
      <c r="H75" s="9"/>
      <c r="I75" s="36"/>
      <c r="J75" s="36"/>
      <c r="K75" s="37"/>
      <c r="L75" s="37"/>
      <c r="N75" s="27"/>
    </row>
    <row r="76" spans="1:31" x14ac:dyDescent="0.3">
      <c r="C76" s="9"/>
      <c r="D76" s="36"/>
      <c r="E76" s="36"/>
      <c r="F76" s="51"/>
      <c r="G76" s="36"/>
      <c r="H76" s="9"/>
      <c r="I76" s="36"/>
      <c r="J76" s="36"/>
      <c r="K76" s="37"/>
      <c r="L76" s="37"/>
      <c r="N76" s="27"/>
    </row>
    <row r="77" spans="1:31" x14ac:dyDescent="0.3">
      <c r="C77" s="9"/>
      <c r="D77" s="36"/>
      <c r="E77" s="36"/>
      <c r="F77" s="51"/>
      <c r="G77" s="36"/>
      <c r="H77" s="9"/>
      <c r="I77" s="36"/>
      <c r="J77" s="36"/>
      <c r="K77" s="37"/>
      <c r="L77" s="37"/>
      <c r="N77" s="27"/>
    </row>
    <row r="78" spans="1:31" x14ac:dyDescent="0.3">
      <c r="C78" s="9"/>
      <c r="D78" s="36"/>
      <c r="E78" s="36"/>
      <c r="F78" s="51"/>
      <c r="G78" s="36"/>
      <c r="H78" s="9"/>
      <c r="I78" s="36"/>
      <c r="J78" s="36"/>
      <c r="K78" s="37"/>
      <c r="L78" s="37"/>
      <c r="N78" s="27"/>
    </row>
    <row r="79" spans="1:31" x14ac:dyDescent="0.3">
      <c r="C79" s="9"/>
      <c r="D79" s="36"/>
      <c r="E79" s="36"/>
      <c r="F79" s="51"/>
      <c r="G79" s="36"/>
      <c r="H79" s="9"/>
      <c r="I79" s="36"/>
      <c r="J79" s="36"/>
      <c r="K79" s="37"/>
      <c r="L79" s="37"/>
      <c r="N79" s="27"/>
    </row>
    <row r="80" spans="1:31" x14ac:dyDescent="0.3">
      <c r="C80" s="9"/>
      <c r="D80" s="36"/>
      <c r="E80" s="36"/>
      <c r="F80" s="51"/>
      <c r="G80" s="36"/>
      <c r="H80" s="9"/>
      <c r="I80" s="36"/>
      <c r="J80" s="36"/>
      <c r="K80" s="37"/>
      <c r="L80" s="37"/>
      <c r="N80" s="27"/>
    </row>
    <row r="81" spans="3:14" x14ac:dyDescent="0.3">
      <c r="C81" s="9"/>
      <c r="D81" s="36"/>
      <c r="E81" s="36"/>
      <c r="F81" s="51"/>
      <c r="G81" s="36"/>
      <c r="H81" s="9"/>
      <c r="I81" s="36"/>
      <c r="J81" s="36"/>
      <c r="K81" s="37"/>
      <c r="L81" s="37"/>
      <c r="N81" s="27"/>
    </row>
    <row r="82" spans="3:14" x14ac:dyDescent="0.3">
      <c r="C82" s="9"/>
      <c r="D82" s="36"/>
      <c r="E82" s="36"/>
      <c r="F82" s="51"/>
      <c r="G82" s="36"/>
      <c r="H82" s="9"/>
      <c r="I82" s="36"/>
      <c r="J82" s="36"/>
      <c r="K82" s="37"/>
      <c r="L82" s="37"/>
      <c r="N82" s="27"/>
    </row>
    <row r="83" spans="3:14"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19" priority="3"/>
  </conditionalFormatting>
  <conditionalFormatting sqref="B15:B37">
    <cfRule type="duplicateValues" dxfId="18" priority="1"/>
  </conditionalFormatting>
  <conditionalFormatting sqref="H2:H37">
    <cfRule type="duplicateValues" dxfId="17" priority="4"/>
  </conditionalFormatting>
  <conditionalFormatting sqref="I1:J1048576">
    <cfRule type="cellIs" dxfId="16" priority="2" operator="greaterThan">
      <formula>0.98</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24598-4865-46C0-B4C2-B21D35B05281}">
  <dimension ref="A1:GZ89"/>
  <sheetViews>
    <sheetView zoomScaleNormal="100" workbookViewId="0">
      <pane ySplit="1" topLeftCell="A2"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52.05"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37" si="0">C2*0.5</f>
        <v>0</v>
      </c>
      <c r="E2" s="29">
        <f t="shared" ref="E2:E37" si="1">C2-D2</f>
        <v>0</v>
      </c>
      <c r="F2" s="49" t="e">
        <f t="shared" ref="F2:F37" si="2">E2/C2</f>
        <v>#DIV/0!</v>
      </c>
      <c r="G2" s="29" t="e">
        <f t="shared" ref="G2:G37" si="3">C2*I2</f>
        <v>#DIV/0!</v>
      </c>
      <c r="H2" s="14"/>
      <c r="I2" s="30" t="e">
        <f t="shared" ref="I2:I37" si="4">H2/D2</f>
        <v>#DIV/0!</v>
      </c>
      <c r="J2" s="30" t="e">
        <f t="shared" ref="J2:J37" si="5">K2/C2</f>
        <v>#DIV/0!</v>
      </c>
      <c r="M2" s="32" t="e">
        <f t="shared" ref="M2:M37" si="6">IF(K2&lt;G2,K2-G2,0)</f>
        <v>#DIV/0!</v>
      </c>
      <c r="N2" s="27" t="e">
        <f t="shared" ref="N2:N37"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si="0"/>
        <v>0</v>
      </c>
      <c r="E29" s="29">
        <f t="shared" si="1"/>
        <v>0</v>
      </c>
      <c r="F29" s="49" t="e">
        <f t="shared" si="2"/>
        <v>#DIV/0!</v>
      </c>
      <c r="G29" s="29" t="e">
        <f t="shared" si="3"/>
        <v>#DIV/0!</v>
      </c>
      <c r="H29" s="14"/>
      <c r="I29" s="30" t="e">
        <f t="shared" si="4"/>
        <v>#DIV/0!</v>
      </c>
      <c r="J29" s="30" t="e">
        <f t="shared" si="5"/>
        <v>#DIV/0!</v>
      </c>
      <c r="M29" s="32" t="e">
        <f t="shared" si="6"/>
        <v>#DIV/0!</v>
      </c>
      <c r="N29" s="27" t="e">
        <f t="shared" si="7"/>
        <v>#DIV/0!</v>
      </c>
    </row>
    <row r="30" spans="1:208" ht="13.05" x14ac:dyDescent="0.3">
      <c r="A30" s="53"/>
      <c r="B30" s="53"/>
      <c r="C30" s="9"/>
      <c r="D30" s="28">
        <f t="shared" si="0"/>
        <v>0</v>
      </c>
      <c r="E30" s="29">
        <f t="shared" si="1"/>
        <v>0</v>
      </c>
      <c r="F30" s="49" t="e">
        <f t="shared" si="2"/>
        <v>#DIV/0!</v>
      </c>
      <c r="G30" s="29" t="e">
        <f t="shared" si="3"/>
        <v>#DIV/0!</v>
      </c>
      <c r="H30" s="14"/>
      <c r="I30" s="30" t="e">
        <f t="shared" si="4"/>
        <v>#DIV/0!</v>
      </c>
      <c r="J30" s="30" t="e">
        <f t="shared" si="5"/>
        <v>#DIV/0!</v>
      </c>
      <c r="M30" s="32" t="e">
        <f t="shared" si="6"/>
        <v>#DIV/0!</v>
      </c>
      <c r="N30" s="27" t="e">
        <f t="shared" si="7"/>
        <v>#DIV/0!</v>
      </c>
    </row>
    <row r="31" spans="1:208" ht="13.05" x14ac:dyDescent="0.3">
      <c r="A31" s="53"/>
      <c r="B31" s="53"/>
      <c r="C31" s="9"/>
      <c r="D31" s="28">
        <f t="shared" si="0"/>
        <v>0</v>
      </c>
      <c r="E31" s="29">
        <f t="shared" si="1"/>
        <v>0</v>
      </c>
      <c r="F31" s="49" t="e">
        <f t="shared" si="2"/>
        <v>#DIV/0!</v>
      </c>
      <c r="G31" s="29" t="e">
        <f t="shared" si="3"/>
        <v>#DIV/0!</v>
      </c>
      <c r="H31" s="14"/>
      <c r="I31" s="30" t="e">
        <f t="shared" si="4"/>
        <v>#DIV/0!</v>
      </c>
      <c r="J31" s="30" t="e">
        <f t="shared" si="5"/>
        <v>#DIV/0!</v>
      </c>
      <c r="M31" s="32" t="e">
        <f t="shared" si="6"/>
        <v>#DIV/0!</v>
      </c>
      <c r="N31" s="27" t="e">
        <f t="shared" si="7"/>
        <v>#DIV/0!</v>
      </c>
    </row>
    <row r="32" spans="1:208" ht="13.05" x14ac:dyDescent="0.3">
      <c r="A32" s="53"/>
      <c r="B32" s="53"/>
      <c r="C32" s="9"/>
      <c r="D32" s="28">
        <f t="shared" si="0"/>
        <v>0</v>
      </c>
      <c r="E32" s="29">
        <f t="shared" si="1"/>
        <v>0</v>
      </c>
      <c r="F32" s="49" t="e">
        <f t="shared" si="2"/>
        <v>#DIV/0!</v>
      </c>
      <c r="G32" s="29" t="e">
        <f t="shared" si="3"/>
        <v>#DIV/0!</v>
      </c>
      <c r="H32" s="14"/>
      <c r="I32" s="30" t="e">
        <f t="shared" si="4"/>
        <v>#DIV/0!</v>
      </c>
      <c r="J32" s="30" t="e">
        <f t="shared" si="5"/>
        <v>#DIV/0!</v>
      </c>
      <c r="M32" s="32" t="e">
        <f t="shared" si="6"/>
        <v>#DIV/0!</v>
      </c>
      <c r="N32" s="27" t="e">
        <f t="shared" si="7"/>
        <v>#DIV/0!</v>
      </c>
    </row>
    <row r="33" spans="1:31" ht="13.05" x14ac:dyDescent="0.3">
      <c r="A33" s="53"/>
      <c r="B33" s="53"/>
      <c r="C33" s="9"/>
      <c r="D33" s="28">
        <f t="shared" si="0"/>
        <v>0</v>
      </c>
      <c r="E33" s="29">
        <f t="shared" si="1"/>
        <v>0</v>
      </c>
      <c r="F33" s="49" t="e">
        <f t="shared" si="2"/>
        <v>#DIV/0!</v>
      </c>
      <c r="G33" s="29" t="e">
        <f t="shared" si="3"/>
        <v>#DIV/0!</v>
      </c>
      <c r="H33" s="14"/>
      <c r="I33" s="30" t="e">
        <f t="shared" si="4"/>
        <v>#DIV/0!</v>
      </c>
      <c r="J33" s="30" t="e">
        <f t="shared" si="5"/>
        <v>#DIV/0!</v>
      </c>
      <c r="M33" s="32" t="e">
        <f t="shared" si="6"/>
        <v>#DIV/0!</v>
      </c>
      <c r="N33" s="27" t="e">
        <f t="shared" si="7"/>
        <v>#DIV/0!</v>
      </c>
    </row>
    <row r="34" spans="1:31" ht="13.05" x14ac:dyDescent="0.3">
      <c r="A34" s="53"/>
      <c r="B34" s="53"/>
      <c r="C34" s="9"/>
      <c r="D34" s="28">
        <f t="shared" si="0"/>
        <v>0</v>
      </c>
      <c r="E34" s="29">
        <f t="shared" si="1"/>
        <v>0</v>
      </c>
      <c r="F34" s="49" t="e">
        <f t="shared" si="2"/>
        <v>#DIV/0!</v>
      </c>
      <c r="G34" s="29" t="e">
        <f t="shared" si="3"/>
        <v>#DIV/0!</v>
      </c>
      <c r="H34" s="14"/>
      <c r="I34" s="30" t="e">
        <f t="shared" si="4"/>
        <v>#DIV/0!</v>
      </c>
      <c r="J34" s="30" t="e">
        <f t="shared" si="5"/>
        <v>#DIV/0!</v>
      </c>
      <c r="M34" s="32" t="e">
        <f t="shared" si="6"/>
        <v>#DIV/0!</v>
      </c>
      <c r="N34" s="27" t="e">
        <f t="shared" si="7"/>
        <v>#DIV/0!</v>
      </c>
    </row>
    <row r="35" spans="1:31" x14ac:dyDescent="0.3">
      <c r="A35" s="53"/>
      <c r="B35" s="53"/>
      <c r="C35" s="9"/>
      <c r="D35" s="28">
        <f t="shared" si="0"/>
        <v>0</v>
      </c>
      <c r="E35" s="29">
        <f t="shared" si="1"/>
        <v>0</v>
      </c>
      <c r="F35" s="49" t="e">
        <f t="shared" si="2"/>
        <v>#DIV/0!</v>
      </c>
      <c r="G35" s="29" t="e">
        <f t="shared" si="3"/>
        <v>#DIV/0!</v>
      </c>
      <c r="H35" s="14"/>
      <c r="I35" s="30" t="e">
        <f t="shared" si="4"/>
        <v>#DIV/0!</v>
      </c>
      <c r="J35" s="30" t="e">
        <f t="shared" si="5"/>
        <v>#DIV/0!</v>
      </c>
      <c r="M35" s="32" t="e">
        <f t="shared" si="6"/>
        <v>#DIV/0!</v>
      </c>
      <c r="N35" s="27" t="e">
        <f t="shared" si="7"/>
        <v>#DIV/0!</v>
      </c>
    </row>
    <row r="36" spans="1:31" x14ac:dyDescent="0.3">
      <c r="A36" s="53"/>
      <c r="B36" s="53"/>
      <c r="C36" s="9"/>
      <c r="D36" s="28">
        <f t="shared" si="0"/>
        <v>0</v>
      </c>
      <c r="E36" s="29">
        <f t="shared" si="1"/>
        <v>0</v>
      </c>
      <c r="F36" s="49" t="e">
        <f t="shared" si="2"/>
        <v>#DIV/0!</v>
      </c>
      <c r="G36" s="29" t="e">
        <f t="shared" si="3"/>
        <v>#DIV/0!</v>
      </c>
      <c r="H36" s="14"/>
      <c r="I36" s="30" t="e">
        <f t="shared" si="4"/>
        <v>#DIV/0!</v>
      </c>
      <c r="J36" s="30" t="e">
        <f t="shared" si="5"/>
        <v>#DIV/0!</v>
      </c>
      <c r="M36" s="32" t="e">
        <f t="shared" si="6"/>
        <v>#DIV/0!</v>
      </c>
      <c r="N36" s="27" t="e">
        <f t="shared" si="7"/>
        <v>#DIV/0!</v>
      </c>
    </row>
    <row r="37" spans="1:31" x14ac:dyDescent="0.3">
      <c r="B37" s="53"/>
      <c r="C37" s="20"/>
      <c r="D37" s="28">
        <f t="shared" si="0"/>
        <v>0</v>
      </c>
      <c r="E37" s="29">
        <f t="shared" si="1"/>
        <v>0</v>
      </c>
      <c r="F37" s="49" t="e">
        <f t="shared" si="2"/>
        <v>#DIV/0!</v>
      </c>
      <c r="G37" s="29" t="e">
        <f t="shared" si="3"/>
        <v>#DIV/0!</v>
      </c>
      <c r="H37" s="14"/>
      <c r="I37" s="30" t="e">
        <f t="shared" si="4"/>
        <v>#DIV/0!</v>
      </c>
      <c r="J37" s="30" t="e">
        <f t="shared" si="5"/>
        <v>#DIV/0!</v>
      </c>
      <c r="M37" s="32" t="e">
        <f t="shared" si="6"/>
        <v>#DIV/0!</v>
      </c>
      <c r="N37" s="27" t="e">
        <f t="shared" si="7"/>
        <v>#DIV/0!</v>
      </c>
    </row>
    <row r="38" spans="1:31"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x14ac:dyDescent="0.3">
      <c r="C39" s="20"/>
      <c r="D39" s="27"/>
      <c r="E39" s="27"/>
      <c r="F39" s="50"/>
      <c r="G39" s="27"/>
      <c r="H39" s="20"/>
      <c r="I39" s="31"/>
      <c r="J39" s="31"/>
      <c r="K39" s="20"/>
      <c r="L39" s="20"/>
      <c r="M39" s="32" t="e">
        <f>SUM(M38+N38)</f>
        <v>#DIV/0!</v>
      </c>
      <c r="N39" s="27"/>
    </row>
    <row r="40" spans="1:31" x14ac:dyDescent="0.3">
      <c r="C40" s="20"/>
      <c r="D40" s="27"/>
      <c r="E40" s="27"/>
      <c r="F40" s="50"/>
      <c r="G40" s="27"/>
      <c r="H40" s="20"/>
      <c r="I40" s="31"/>
      <c r="J40" s="31"/>
      <c r="K40" s="20"/>
      <c r="L40" s="20"/>
      <c r="M40" s="32"/>
      <c r="N40" s="27"/>
    </row>
    <row r="41" spans="1:31" x14ac:dyDescent="0.3">
      <c r="C41" s="20"/>
      <c r="D41" s="27"/>
      <c r="E41" s="27"/>
      <c r="F41" s="50"/>
      <c r="G41" s="27"/>
      <c r="H41" s="20"/>
      <c r="I41" s="31"/>
      <c r="J41" s="31"/>
      <c r="K41" s="20"/>
      <c r="L41" s="20"/>
      <c r="M41" s="32"/>
      <c r="N41" s="27"/>
    </row>
    <row r="42" spans="1:31" x14ac:dyDescent="0.3">
      <c r="C42" s="9"/>
      <c r="D42" s="36"/>
      <c r="E42" s="36"/>
      <c r="F42" s="51"/>
      <c r="G42" s="36"/>
      <c r="H42" s="9"/>
      <c r="I42" s="36"/>
      <c r="J42" s="36"/>
      <c r="K42" s="37"/>
      <c r="L42" s="37"/>
      <c r="N42" s="27"/>
    </row>
    <row r="43" spans="1:31" x14ac:dyDescent="0.3">
      <c r="C43" s="9"/>
      <c r="D43" s="36"/>
      <c r="E43" s="36"/>
      <c r="F43" s="51"/>
      <c r="G43" s="36"/>
      <c r="H43" s="9"/>
      <c r="I43" s="36"/>
      <c r="J43" s="36"/>
      <c r="K43" s="37"/>
      <c r="L43" s="37"/>
      <c r="N43" s="27"/>
    </row>
    <row r="44" spans="1:31" x14ac:dyDescent="0.3">
      <c r="C44" s="9"/>
      <c r="D44" s="36"/>
      <c r="E44" s="36"/>
      <c r="F44" s="51"/>
      <c r="G44" s="36"/>
      <c r="H44" s="9"/>
      <c r="I44" s="36"/>
      <c r="J44" s="36"/>
      <c r="K44" s="37"/>
      <c r="L44" s="37"/>
      <c r="N44" s="27"/>
    </row>
    <row r="45" spans="1:31"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8">C47*0.55</f>
        <v>5255.2995000000001</v>
      </c>
      <c r="E47" s="39">
        <f t="shared" ref="E47:E55" si="9">C47-D47</f>
        <v>4299.7905000000001</v>
      </c>
      <c r="F47" s="49">
        <f t="shared" ref="F47:F55" si="10">E47/C47</f>
        <v>0.45</v>
      </c>
      <c r="G47" s="39">
        <f t="shared" ref="G47:G55" si="11">C47*I47</f>
        <v>0</v>
      </c>
      <c r="I47" s="40">
        <f t="shared" ref="I47:I55" si="12">H47/D47</f>
        <v>0</v>
      </c>
      <c r="J47" s="40">
        <f t="shared" ref="J47:J55" si="13">K47/C47</f>
        <v>0</v>
      </c>
      <c r="K47" s="14"/>
      <c r="L47" s="14"/>
      <c r="M47" s="39">
        <f t="shared" ref="M47:M55" si="14">IF(K47&lt;G47,K47-G47,0)</f>
        <v>0</v>
      </c>
      <c r="N47" s="41">
        <f t="shared" ref="N47:N55" si="15">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8"/>
        <v>3715.3105</v>
      </c>
      <c r="E48" s="39">
        <f t="shared" si="9"/>
        <v>3039.7994999999996</v>
      </c>
      <c r="F48" s="49">
        <f t="shared" si="10"/>
        <v>0.44999999999999996</v>
      </c>
      <c r="G48" s="39">
        <f t="shared" si="11"/>
        <v>454.54545454545456</v>
      </c>
      <c r="H48" s="14">
        <v>250</v>
      </c>
      <c r="I48" s="40">
        <f t="shared" si="12"/>
        <v>6.728912697875454E-2</v>
      </c>
      <c r="J48" s="40">
        <f t="shared" si="13"/>
        <v>0.97364957787511974</v>
      </c>
      <c r="K48" s="14">
        <v>6577.11</v>
      </c>
      <c r="L48" s="14"/>
      <c r="M48" s="39">
        <f t="shared" si="14"/>
        <v>0</v>
      </c>
      <c r="N48" s="41">
        <f t="shared" si="15"/>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8"/>
        <v>2642.8050000000003</v>
      </c>
      <c r="E49" s="39">
        <f t="shared" si="9"/>
        <v>2162.2950000000001</v>
      </c>
      <c r="F49" s="49">
        <f t="shared" si="10"/>
        <v>0.44999999999999996</v>
      </c>
      <c r="G49" s="39">
        <f t="shared" si="11"/>
        <v>1045.4545454545453</v>
      </c>
      <c r="H49" s="14">
        <v>575</v>
      </c>
      <c r="I49" s="40">
        <f t="shared" si="12"/>
        <v>0.2175718602015661</v>
      </c>
      <c r="J49" s="40">
        <f t="shared" si="13"/>
        <v>0</v>
      </c>
      <c r="K49" s="14"/>
      <c r="L49" s="14"/>
      <c r="M49" s="39">
        <f t="shared" si="14"/>
        <v>-1045.4545454545453</v>
      </c>
      <c r="N49" s="41">
        <f t="shared" si="15"/>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8"/>
        <v>764.3515000000001</v>
      </c>
      <c r="E50" s="39">
        <f t="shared" si="9"/>
        <v>625.37849999999992</v>
      </c>
      <c r="F50" s="49">
        <f t="shared" si="10"/>
        <v>0.44999999999999996</v>
      </c>
      <c r="G50" s="39">
        <f t="shared" si="11"/>
        <v>590.90909090909088</v>
      </c>
      <c r="H50" s="14">
        <v>325</v>
      </c>
      <c r="I50" s="40">
        <f t="shared" si="12"/>
        <v>0.42519704612341308</v>
      </c>
      <c r="J50" s="40">
        <f t="shared" si="13"/>
        <v>0</v>
      </c>
      <c r="K50" s="14"/>
      <c r="L50" s="14"/>
      <c r="M50" s="39">
        <f t="shared" si="14"/>
        <v>-590.90909090909088</v>
      </c>
      <c r="N50" s="41">
        <f t="shared" si="15"/>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8"/>
        <v>767112.995</v>
      </c>
      <c r="E51" s="39">
        <f t="shared" si="9"/>
        <v>627637.90499999991</v>
      </c>
      <c r="F51" s="49">
        <f t="shared" si="10"/>
        <v>0.44999999999999996</v>
      </c>
      <c r="G51" s="39">
        <f t="shared" si="11"/>
        <v>1159890.0909090911</v>
      </c>
      <c r="H51" s="16">
        <v>637939.55000000005</v>
      </c>
      <c r="I51" s="40">
        <f t="shared" si="12"/>
        <v>0.83161092845259399</v>
      </c>
      <c r="J51" s="40">
        <f t="shared" si="13"/>
        <v>0.84626425406859396</v>
      </c>
      <c r="K51" s="14">
        <v>1180327.83</v>
      </c>
      <c r="L51" s="14"/>
      <c r="M51" s="39">
        <f t="shared" si="14"/>
        <v>0</v>
      </c>
      <c r="N51" s="41">
        <f t="shared" si="15"/>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8"/>
        <v>880.00000000000011</v>
      </c>
      <c r="E52" s="39">
        <f t="shared" si="9"/>
        <v>719.99999999999989</v>
      </c>
      <c r="F52" s="49">
        <f t="shared" si="10"/>
        <v>0.44999999999999996</v>
      </c>
      <c r="G52" s="39">
        <f t="shared" si="11"/>
        <v>1639.8181818181815</v>
      </c>
      <c r="H52" s="16">
        <v>901.9</v>
      </c>
      <c r="I52" s="40">
        <f t="shared" si="12"/>
        <v>1.0248863636363634</v>
      </c>
      <c r="J52" s="40">
        <f t="shared" si="13"/>
        <v>0</v>
      </c>
      <c r="K52" s="17"/>
      <c r="L52" s="17"/>
      <c r="M52" s="39">
        <f t="shared" si="14"/>
        <v>-1639.8181818181815</v>
      </c>
      <c r="N52" s="41">
        <f t="shared" si="15"/>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8"/>
        <v>3613.1865000000003</v>
      </c>
      <c r="E53" s="39">
        <f t="shared" si="9"/>
        <v>2956.2435</v>
      </c>
      <c r="F53" s="49">
        <f t="shared" si="10"/>
        <v>0.45</v>
      </c>
      <c r="G53" s="39">
        <f t="shared" si="11"/>
        <v>7454.545454545454</v>
      </c>
      <c r="H53" s="16">
        <v>4100</v>
      </c>
      <c r="I53" s="40">
        <f t="shared" si="12"/>
        <v>1.1347324584546077</v>
      </c>
      <c r="J53" s="40">
        <f t="shared" si="13"/>
        <v>0</v>
      </c>
      <c r="K53" s="14"/>
      <c r="L53" s="14"/>
      <c r="M53" s="39">
        <f t="shared" si="14"/>
        <v>-7454.545454545454</v>
      </c>
      <c r="N53" s="41">
        <f t="shared" si="15"/>
        <v>0</v>
      </c>
      <c r="O53" s="11" t="s">
        <v>11</v>
      </c>
      <c r="P53" s="15"/>
    </row>
    <row r="54" spans="1:31" s="11" customFormat="1" ht="13.05" hidden="1" x14ac:dyDescent="0.3">
      <c r="A54" s="52" t="s">
        <v>20</v>
      </c>
      <c r="B54" s="52"/>
      <c r="C54" s="13">
        <f>H54/0.55</f>
        <v>4750</v>
      </c>
      <c r="D54" s="38">
        <f t="shared" si="8"/>
        <v>2612.5</v>
      </c>
      <c r="E54" s="39">
        <f t="shared" si="9"/>
        <v>2137.5</v>
      </c>
      <c r="F54" s="49">
        <f t="shared" si="10"/>
        <v>0.45</v>
      </c>
      <c r="G54" s="39">
        <f t="shared" si="11"/>
        <v>4750</v>
      </c>
      <c r="H54" s="14">
        <v>2612.5</v>
      </c>
      <c r="I54" s="40">
        <f t="shared" si="12"/>
        <v>1</v>
      </c>
      <c r="J54" s="40">
        <f t="shared" si="13"/>
        <v>0</v>
      </c>
      <c r="K54" s="14"/>
      <c r="L54" s="14"/>
      <c r="M54" s="39">
        <f t="shared" si="14"/>
        <v>-4750</v>
      </c>
      <c r="N54" s="41">
        <f t="shared" si="15"/>
        <v>0</v>
      </c>
      <c r="O54" s="11" t="s">
        <v>21</v>
      </c>
      <c r="P54" s="15"/>
    </row>
    <row r="55" spans="1:31" s="11" customFormat="1" ht="13.05" hidden="1" x14ac:dyDescent="0.3">
      <c r="A55" s="52" t="s">
        <v>22</v>
      </c>
      <c r="B55" s="52"/>
      <c r="C55" s="13">
        <f>H55/0.55</f>
        <v>1181.8181818181818</v>
      </c>
      <c r="D55" s="38">
        <f t="shared" si="8"/>
        <v>650</v>
      </c>
      <c r="E55" s="39">
        <f t="shared" si="9"/>
        <v>531.81818181818176</v>
      </c>
      <c r="F55" s="49">
        <f t="shared" si="10"/>
        <v>0.44999999999999996</v>
      </c>
      <c r="G55" s="39">
        <f t="shared" si="11"/>
        <v>1181.8181818181818</v>
      </c>
      <c r="H55" s="14">
        <v>650</v>
      </c>
      <c r="I55" s="40">
        <f t="shared" si="12"/>
        <v>1</v>
      </c>
      <c r="J55" s="40">
        <f t="shared" si="13"/>
        <v>0</v>
      </c>
      <c r="K55" s="14"/>
      <c r="L55" s="14"/>
      <c r="M55" s="39">
        <f t="shared" si="14"/>
        <v>-1181.8181818181818</v>
      </c>
      <c r="N55" s="41">
        <f t="shared" si="15"/>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16">C62*0.8</f>
        <v>44625.600000000006</v>
      </c>
      <c r="E62" s="45">
        <f t="shared" ref="E62:E67" si="17">C62-D62</f>
        <v>11156.399999999994</v>
      </c>
      <c r="F62" s="49">
        <f t="shared" ref="F62:F68" si="18">E62/C62</f>
        <v>0.1999999999999999</v>
      </c>
      <c r="G62" s="45">
        <f t="shared" ref="G62:G67" si="19">C62*I62</f>
        <v>55782.062499999993</v>
      </c>
      <c r="H62" s="18">
        <v>44625.65</v>
      </c>
      <c r="I62" s="46">
        <f t="shared" ref="I62:I68" si="20">H62/D62</f>
        <v>1.0000011204331145</v>
      </c>
      <c r="J62" s="46">
        <f t="shared" ref="J62:J68" si="21">K62/C62</f>
        <v>5.1836613961492958E-2</v>
      </c>
      <c r="K62" s="17">
        <v>2891.55</v>
      </c>
      <c r="L62" s="17"/>
      <c r="M62" s="45">
        <f t="shared" ref="M62:M67" si="22">IF(K62&lt;G62,K62-G62,0)</f>
        <v>-52890.51249999999</v>
      </c>
      <c r="N62" s="47">
        <f t="shared" ref="N62:N67" si="23">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16"/>
        <v>3426.9799999999996</v>
      </c>
      <c r="E63" s="45">
        <f t="shared" si="17"/>
        <v>856.74499999999989</v>
      </c>
      <c r="F63" s="49">
        <f t="shared" si="18"/>
        <v>0.2</v>
      </c>
      <c r="G63" s="45">
        <f t="shared" si="19"/>
        <v>4283.7250000000004</v>
      </c>
      <c r="H63" s="14">
        <v>3426.98</v>
      </c>
      <c r="I63" s="46">
        <f t="shared" si="20"/>
        <v>1.0000000000000002</v>
      </c>
      <c r="J63" s="46">
        <f t="shared" si="21"/>
        <v>0</v>
      </c>
      <c r="M63" s="45">
        <f t="shared" si="22"/>
        <v>-4283.7250000000004</v>
      </c>
      <c r="N63" s="47">
        <f t="shared" si="23"/>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16"/>
        <v>5812.05</v>
      </c>
      <c r="E64" s="45">
        <f t="shared" si="17"/>
        <v>1453.0124999999998</v>
      </c>
      <c r="F64" s="49">
        <f t="shared" si="18"/>
        <v>0.19999999999999998</v>
      </c>
      <c r="G64" s="45">
        <f t="shared" si="19"/>
        <v>7265.0625</v>
      </c>
      <c r="H64" s="14">
        <v>5812.05</v>
      </c>
      <c r="I64" s="46">
        <f t="shared" si="20"/>
        <v>1</v>
      </c>
      <c r="J64" s="46">
        <f t="shared" si="21"/>
        <v>0.96854225273354499</v>
      </c>
      <c r="K64" s="14">
        <v>7036.52</v>
      </c>
      <c r="L64" s="14"/>
      <c r="M64" s="45">
        <f t="shared" si="22"/>
        <v>-228.54249999999956</v>
      </c>
      <c r="N64" s="47">
        <f t="shared" si="23"/>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16"/>
        <v>271</v>
      </c>
      <c r="E65" s="45">
        <f t="shared" si="17"/>
        <v>67.75</v>
      </c>
      <c r="F65" s="49">
        <f t="shared" si="18"/>
        <v>0.2</v>
      </c>
      <c r="G65" s="45">
        <f t="shared" si="19"/>
        <v>338.75</v>
      </c>
      <c r="H65" s="13">
        <v>271</v>
      </c>
      <c r="I65" s="46">
        <f t="shared" si="20"/>
        <v>1</v>
      </c>
      <c r="J65" s="46">
        <f t="shared" si="21"/>
        <v>0</v>
      </c>
      <c r="K65" s="13"/>
      <c r="L65" s="13"/>
      <c r="M65" s="45">
        <f t="shared" si="22"/>
        <v>-338.75</v>
      </c>
      <c r="N65" s="47">
        <f t="shared" si="23"/>
        <v>0</v>
      </c>
      <c r="O65" s="23" t="s">
        <v>8</v>
      </c>
      <c r="P65" s="24">
        <v>43405.361111111109</v>
      </c>
      <c r="Q65" s="23" t="s">
        <v>27</v>
      </c>
    </row>
    <row r="66" spans="1:31" ht="13.05" hidden="1" x14ac:dyDescent="0.3">
      <c r="A66" s="52" t="s">
        <v>28</v>
      </c>
      <c r="C66" s="13">
        <f>H66/0.8</f>
        <v>25268.487499999999</v>
      </c>
      <c r="D66" s="44">
        <f t="shared" si="16"/>
        <v>20214.79</v>
      </c>
      <c r="E66" s="45">
        <f t="shared" si="17"/>
        <v>5053.6974999999984</v>
      </c>
      <c r="F66" s="49">
        <f t="shared" si="18"/>
        <v>0.19999999999999996</v>
      </c>
      <c r="G66" s="45">
        <f t="shared" si="19"/>
        <v>25268.487499999999</v>
      </c>
      <c r="H66" s="14">
        <v>20214.79</v>
      </c>
      <c r="I66" s="46">
        <f t="shared" si="20"/>
        <v>1</v>
      </c>
      <c r="J66" s="46">
        <f t="shared" si="21"/>
        <v>0</v>
      </c>
      <c r="M66" s="45">
        <f t="shared" si="22"/>
        <v>-25268.487499999999</v>
      </c>
      <c r="N66" s="47">
        <f t="shared" si="23"/>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16"/>
        <v>7755.630000000001</v>
      </c>
      <c r="E67" s="45">
        <f t="shared" si="17"/>
        <v>1938.9074999999993</v>
      </c>
      <c r="F67" s="49">
        <f t="shared" si="18"/>
        <v>0.19999999999999993</v>
      </c>
      <c r="G67" s="45">
        <f t="shared" si="19"/>
        <v>9694.5374999999985</v>
      </c>
      <c r="H67" s="14">
        <v>7755.63</v>
      </c>
      <c r="I67" s="46">
        <f t="shared" si="20"/>
        <v>0.99999999999999989</v>
      </c>
      <c r="J67" s="46">
        <f t="shared" si="21"/>
        <v>0</v>
      </c>
      <c r="K67" s="17"/>
      <c r="L67" s="17"/>
      <c r="M67" s="45">
        <f t="shared" si="22"/>
        <v>-9694.5374999999985</v>
      </c>
      <c r="N67" s="47">
        <f t="shared" si="23"/>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18"/>
        <v>9.1297657115401318E-2</v>
      </c>
      <c r="G68" s="8">
        <f>SUM(G63:G67)</f>
        <v>46850.5625</v>
      </c>
      <c r="H68" s="22">
        <f>SUM(H62:H67)</f>
        <v>82106.100000000006</v>
      </c>
      <c r="I68" s="43">
        <f t="shared" si="20"/>
        <v>1.0000006089685229</v>
      </c>
      <c r="J68" s="43">
        <f t="shared" si="21"/>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x14ac:dyDescent="0.3">
      <c r="C73" s="9"/>
      <c r="D73" s="36"/>
      <c r="E73" s="36"/>
      <c r="F73" s="51"/>
      <c r="G73" s="36"/>
      <c r="H73" s="9"/>
      <c r="I73" s="36"/>
      <c r="J73" s="36"/>
      <c r="K73" s="37"/>
      <c r="L73" s="37"/>
      <c r="N73" s="27"/>
    </row>
    <row r="74" spans="1:31" x14ac:dyDescent="0.3">
      <c r="C74" s="9"/>
      <c r="D74" s="36"/>
      <c r="E74" s="36"/>
      <c r="F74" s="51"/>
      <c r="G74" s="36"/>
      <c r="H74" s="9"/>
      <c r="I74" s="36"/>
      <c r="J74" s="36"/>
      <c r="K74" s="37"/>
      <c r="L74" s="37"/>
      <c r="N74" s="27"/>
    </row>
    <row r="75" spans="1:31" x14ac:dyDescent="0.3">
      <c r="C75" s="9"/>
      <c r="D75" s="36"/>
      <c r="E75" s="36"/>
      <c r="F75" s="51"/>
      <c r="G75" s="36"/>
      <c r="H75" s="9"/>
      <c r="I75" s="36"/>
      <c r="J75" s="36"/>
      <c r="K75" s="37"/>
      <c r="L75" s="37"/>
      <c r="N75" s="27"/>
    </row>
    <row r="76" spans="1:31" x14ac:dyDescent="0.3">
      <c r="C76" s="9"/>
      <c r="D76" s="36"/>
      <c r="E76" s="36"/>
      <c r="F76" s="51"/>
      <c r="G76" s="36"/>
      <c r="H76" s="9"/>
      <c r="I76" s="36"/>
      <c r="J76" s="36"/>
      <c r="K76" s="37"/>
      <c r="L76" s="37"/>
      <c r="N76" s="27"/>
    </row>
    <row r="77" spans="1:31" x14ac:dyDescent="0.3">
      <c r="C77" s="9"/>
      <c r="D77" s="36"/>
      <c r="E77" s="36"/>
      <c r="F77" s="51"/>
      <c r="G77" s="36"/>
      <c r="H77" s="9"/>
      <c r="I77" s="36"/>
      <c r="J77" s="36"/>
      <c r="K77" s="37"/>
      <c r="L77" s="37"/>
      <c r="N77" s="27"/>
    </row>
    <row r="78" spans="1:31" x14ac:dyDescent="0.3">
      <c r="C78" s="9"/>
      <c r="D78" s="36"/>
      <c r="E78" s="36"/>
      <c r="F78" s="51"/>
      <c r="G78" s="36"/>
      <c r="H78" s="9"/>
      <c r="I78" s="36"/>
      <c r="J78" s="36"/>
      <c r="K78" s="37"/>
      <c r="L78" s="37"/>
      <c r="N78" s="27"/>
    </row>
    <row r="79" spans="1:31" x14ac:dyDescent="0.3">
      <c r="C79" s="9"/>
      <c r="D79" s="36"/>
      <c r="E79" s="36"/>
      <c r="F79" s="51"/>
      <c r="G79" s="36"/>
      <c r="H79" s="9"/>
      <c r="I79" s="36"/>
      <c r="J79" s="36"/>
      <c r="K79" s="37"/>
      <c r="L79" s="37"/>
      <c r="N79" s="27"/>
    </row>
    <row r="80" spans="1:31" x14ac:dyDescent="0.3">
      <c r="C80" s="9"/>
      <c r="D80" s="36"/>
      <c r="E80" s="36"/>
      <c r="F80" s="51"/>
      <c r="G80" s="36"/>
      <c r="H80" s="9"/>
      <c r="I80" s="36"/>
      <c r="J80" s="36"/>
      <c r="K80" s="37"/>
      <c r="L80" s="37"/>
      <c r="N80" s="27"/>
    </row>
    <row r="81" spans="3:14" x14ac:dyDescent="0.3">
      <c r="C81" s="9"/>
      <c r="D81" s="36"/>
      <c r="E81" s="36"/>
      <c r="F81" s="51"/>
      <c r="G81" s="36"/>
      <c r="H81" s="9"/>
      <c r="I81" s="36"/>
      <c r="J81" s="36"/>
      <c r="K81" s="37"/>
      <c r="L81" s="37"/>
      <c r="N81" s="27"/>
    </row>
    <row r="82" spans="3:14" x14ac:dyDescent="0.3">
      <c r="C82" s="9"/>
      <c r="D82" s="36"/>
      <c r="E82" s="36"/>
      <c r="F82" s="51"/>
      <c r="G82" s="36"/>
      <c r="H82" s="9"/>
      <c r="I82" s="36"/>
      <c r="J82" s="36"/>
      <c r="K82" s="37"/>
      <c r="L82" s="37"/>
      <c r="N82" s="27"/>
    </row>
    <row r="83" spans="3:14"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15" priority="3"/>
  </conditionalFormatting>
  <conditionalFormatting sqref="B15:B37">
    <cfRule type="duplicateValues" dxfId="14" priority="1"/>
  </conditionalFormatting>
  <conditionalFormatting sqref="H2:H37">
    <cfRule type="duplicateValues" dxfId="13" priority="4"/>
  </conditionalFormatting>
  <conditionalFormatting sqref="I1:J1048576">
    <cfRule type="cellIs" dxfId="12" priority="2" operator="greaterThan">
      <formula>0.98</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7A3B9-10EF-46A7-BBE8-C71D4DCC3C1E}">
  <dimension ref="A1:GZ89"/>
  <sheetViews>
    <sheetView zoomScaleNormal="100" workbookViewId="0">
      <pane ySplit="1" topLeftCell="A2"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52.05"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37" si="0">C2*0.5</f>
        <v>0</v>
      </c>
      <c r="E2" s="29">
        <f t="shared" ref="E2:E37" si="1">C2-D2</f>
        <v>0</v>
      </c>
      <c r="F2" s="49" t="e">
        <f t="shared" ref="F2:F37" si="2">E2/C2</f>
        <v>#DIV/0!</v>
      </c>
      <c r="G2" s="29" t="e">
        <f t="shared" ref="G2:G37" si="3">C2*I2</f>
        <v>#DIV/0!</v>
      </c>
      <c r="H2" s="14"/>
      <c r="I2" s="30" t="e">
        <f t="shared" ref="I2:I37" si="4">H2/D2</f>
        <v>#DIV/0!</v>
      </c>
      <c r="J2" s="30" t="e">
        <f t="shared" ref="J2:J37" si="5">K2/C2</f>
        <v>#DIV/0!</v>
      </c>
      <c r="M2" s="32" t="e">
        <f t="shared" ref="M2:M37" si="6">IF(K2&lt;G2,K2-G2,0)</f>
        <v>#DIV/0!</v>
      </c>
      <c r="N2" s="27" t="e">
        <f t="shared" ref="N2:N37"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si="0"/>
        <v>0</v>
      </c>
      <c r="E29" s="29">
        <f t="shared" si="1"/>
        <v>0</v>
      </c>
      <c r="F29" s="49" t="e">
        <f t="shared" si="2"/>
        <v>#DIV/0!</v>
      </c>
      <c r="G29" s="29" t="e">
        <f t="shared" si="3"/>
        <v>#DIV/0!</v>
      </c>
      <c r="H29" s="14"/>
      <c r="I29" s="30" t="e">
        <f t="shared" si="4"/>
        <v>#DIV/0!</v>
      </c>
      <c r="J29" s="30" t="e">
        <f t="shared" si="5"/>
        <v>#DIV/0!</v>
      </c>
      <c r="M29" s="32" t="e">
        <f t="shared" si="6"/>
        <v>#DIV/0!</v>
      </c>
      <c r="N29" s="27" t="e">
        <f t="shared" si="7"/>
        <v>#DIV/0!</v>
      </c>
    </row>
    <row r="30" spans="1:208" ht="13.05" x14ac:dyDescent="0.3">
      <c r="A30" s="53"/>
      <c r="B30" s="53"/>
      <c r="C30" s="9"/>
      <c r="D30" s="28">
        <f t="shared" si="0"/>
        <v>0</v>
      </c>
      <c r="E30" s="29">
        <f t="shared" si="1"/>
        <v>0</v>
      </c>
      <c r="F30" s="49" t="e">
        <f t="shared" si="2"/>
        <v>#DIV/0!</v>
      </c>
      <c r="G30" s="29" t="e">
        <f t="shared" si="3"/>
        <v>#DIV/0!</v>
      </c>
      <c r="H30" s="14"/>
      <c r="I30" s="30" t="e">
        <f t="shared" si="4"/>
        <v>#DIV/0!</v>
      </c>
      <c r="J30" s="30" t="e">
        <f t="shared" si="5"/>
        <v>#DIV/0!</v>
      </c>
      <c r="M30" s="32" t="e">
        <f t="shared" si="6"/>
        <v>#DIV/0!</v>
      </c>
      <c r="N30" s="27" t="e">
        <f t="shared" si="7"/>
        <v>#DIV/0!</v>
      </c>
    </row>
    <row r="31" spans="1:208" ht="13.05" x14ac:dyDescent="0.3">
      <c r="A31" s="53"/>
      <c r="B31" s="53"/>
      <c r="C31" s="9"/>
      <c r="D31" s="28">
        <f t="shared" si="0"/>
        <v>0</v>
      </c>
      <c r="E31" s="29">
        <f t="shared" si="1"/>
        <v>0</v>
      </c>
      <c r="F31" s="49" t="e">
        <f t="shared" si="2"/>
        <v>#DIV/0!</v>
      </c>
      <c r="G31" s="29" t="e">
        <f t="shared" si="3"/>
        <v>#DIV/0!</v>
      </c>
      <c r="H31" s="14"/>
      <c r="I31" s="30" t="e">
        <f t="shared" si="4"/>
        <v>#DIV/0!</v>
      </c>
      <c r="J31" s="30" t="e">
        <f t="shared" si="5"/>
        <v>#DIV/0!</v>
      </c>
      <c r="M31" s="32" t="e">
        <f t="shared" si="6"/>
        <v>#DIV/0!</v>
      </c>
      <c r="N31" s="27" t="e">
        <f t="shared" si="7"/>
        <v>#DIV/0!</v>
      </c>
    </row>
    <row r="32" spans="1:208" ht="13.05" x14ac:dyDescent="0.3">
      <c r="A32" s="53"/>
      <c r="B32" s="53"/>
      <c r="C32" s="9"/>
      <c r="D32" s="28">
        <f t="shared" si="0"/>
        <v>0</v>
      </c>
      <c r="E32" s="29">
        <f t="shared" si="1"/>
        <v>0</v>
      </c>
      <c r="F32" s="49" t="e">
        <f t="shared" si="2"/>
        <v>#DIV/0!</v>
      </c>
      <c r="G32" s="29" t="e">
        <f t="shared" si="3"/>
        <v>#DIV/0!</v>
      </c>
      <c r="H32" s="14"/>
      <c r="I32" s="30" t="e">
        <f t="shared" si="4"/>
        <v>#DIV/0!</v>
      </c>
      <c r="J32" s="30" t="e">
        <f t="shared" si="5"/>
        <v>#DIV/0!</v>
      </c>
      <c r="M32" s="32" t="e">
        <f t="shared" si="6"/>
        <v>#DIV/0!</v>
      </c>
      <c r="N32" s="27" t="e">
        <f t="shared" si="7"/>
        <v>#DIV/0!</v>
      </c>
    </row>
    <row r="33" spans="1:31" ht="13.05" x14ac:dyDescent="0.3">
      <c r="A33" s="53"/>
      <c r="B33" s="53"/>
      <c r="C33" s="9"/>
      <c r="D33" s="28">
        <f t="shared" si="0"/>
        <v>0</v>
      </c>
      <c r="E33" s="29">
        <f t="shared" si="1"/>
        <v>0</v>
      </c>
      <c r="F33" s="49" t="e">
        <f t="shared" si="2"/>
        <v>#DIV/0!</v>
      </c>
      <c r="G33" s="29" t="e">
        <f t="shared" si="3"/>
        <v>#DIV/0!</v>
      </c>
      <c r="H33" s="14"/>
      <c r="I33" s="30" t="e">
        <f t="shared" si="4"/>
        <v>#DIV/0!</v>
      </c>
      <c r="J33" s="30" t="e">
        <f t="shared" si="5"/>
        <v>#DIV/0!</v>
      </c>
      <c r="M33" s="32" t="e">
        <f t="shared" si="6"/>
        <v>#DIV/0!</v>
      </c>
      <c r="N33" s="27" t="e">
        <f t="shared" si="7"/>
        <v>#DIV/0!</v>
      </c>
    </row>
    <row r="34" spans="1:31" ht="13.05" x14ac:dyDescent="0.3">
      <c r="A34" s="53"/>
      <c r="B34" s="53"/>
      <c r="C34" s="9"/>
      <c r="D34" s="28">
        <f t="shared" si="0"/>
        <v>0</v>
      </c>
      <c r="E34" s="29">
        <f t="shared" si="1"/>
        <v>0</v>
      </c>
      <c r="F34" s="49" t="e">
        <f t="shared" si="2"/>
        <v>#DIV/0!</v>
      </c>
      <c r="G34" s="29" t="e">
        <f t="shared" si="3"/>
        <v>#DIV/0!</v>
      </c>
      <c r="H34" s="14"/>
      <c r="I34" s="30" t="e">
        <f t="shared" si="4"/>
        <v>#DIV/0!</v>
      </c>
      <c r="J34" s="30" t="e">
        <f t="shared" si="5"/>
        <v>#DIV/0!</v>
      </c>
      <c r="M34" s="32" t="e">
        <f t="shared" si="6"/>
        <v>#DIV/0!</v>
      </c>
      <c r="N34" s="27" t="e">
        <f t="shared" si="7"/>
        <v>#DIV/0!</v>
      </c>
    </row>
    <row r="35" spans="1:31" x14ac:dyDescent="0.3">
      <c r="A35" s="53"/>
      <c r="B35" s="53"/>
      <c r="C35" s="9"/>
      <c r="D35" s="28">
        <f t="shared" si="0"/>
        <v>0</v>
      </c>
      <c r="E35" s="29">
        <f t="shared" si="1"/>
        <v>0</v>
      </c>
      <c r="F35" s="49" t="e">
        <f t="shared" si="2"/>
        <v>#DIV/0!</v>
      </c>
      <c r="G35" s="29" t="e">
        <f t="shared" si="3"/>
        <v>#DIV/0!</v>
      </c>
      <c r="H35" s="14"/>
      <c r="I35" s="30" t="e">
        <f t="shared" si="4"/>
        <v>#DIV/0!</v>
      </c>
      <c r="J35" s="30" t="e">
        <f t="shared" si="5"/>
        <v>#DIV/0!</v>
      </c>
      <c r="M35" s="32" t="e">
        <f t="shared" si="6"/>
        <v>#DIV/0!</v>
      </c>
      <c r="N35" s="27" t="e">
        <f t="shared" si="7"/>
        <v>#DIV/0!</v>
      </c>
    </row>
    <row r="36" spans="1:31" x14ac:dyDescent="0.3">
      <c r="A36" s="53"/>
      <c r="B36" s="53"/>
      <c r="C36" s="9"/>
      <c r="D36" s="28">
        <f t="shared" si="0"/>
        <v>0</v>
      </c>
      <c r="E36" s="29">
        <f t="shared" si="1"/>
        <v>0</v>
      </c>
      <c r="F36" s="49" t="e">
        <f t="shared" si="2"/>
        <v>#DIV/0!</v>
      </c>
      <c r="G36" s="29" t="e">
        <f t="shared" si="3"/>
        <v>#DIV/0!</v>
      </c>
      <c r="H36" s="14"/>
      <c r="I36" s="30" t="e">
        <f t="shared" si="4"/>
        <v>#DIV/0!</v>
      </c>
      <c r="J36" s="30" t="e">
        <f t="shared" si="5"/>
        <v>#DIV/0!</v>
      </c>
      <c r="M36" s="32" t="e">
        <f t="shared" si="6"/>
        <v>#DIV/0!</v>
      </c>
      <c r="N36" s="27" t="e">
        <f t="shared" si="7"/>
        <v>#DIV/0!</v>
      </c>
    </row>
    <row r="37" spans="1:31" x14ac:dyDescent="0.3">
      <c r="B37" s="53"/>
      <c r="C37" s="20"/>
      <c r="D37" s="28">
        <f t="shared" si="0"/>
        <v>0</v>
      </c>
      <c r="E37" s="29">
        <f t="shared" si="1"/>
        <v>0</v>
      </c>
      <c r="F37" s="49" t="e">
        <f t="shared" si="2"/>
        <v>#DIV/0!</v>
      </c>
      <c r="G37" s="29" t="e">
        <f t="shared" si="3"/>
        <v>#DIV/0!</v>
      </c>
      <c r="H37" s="14"/>
      <c r="I37" s="30" t="e">
        <f t="shared" si="4"/>
        <v>#DIV/0!</v>
      </c>
      <c r="J37" s="30" t="e">
        <f t="shared" si="5"/>
        <v>#DIV/0!</v>
      </c>
      <c r="M37" s="32" t="e">
        <f t="shared" si="6"/>
        <v>#DIV/0!</v>
      </c>
      <c r="N37" s="27" t="e">
        <f t="shared" si="7"/>
        <v>#DIV/0!</v>
      </c>
    </row>
    <row r="38" spans="1:31"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x14ac:dyDescent="0.3">
      <c r="C39" s="20"/>
      <c r="D39" s="27"/>
      <c r="E39" s="27"/>
      <c r="F39" s="50"/>
      <c r="G39" s="27"/>
      <c r="H39" s="20"/>
      <c r="I39" s="31"/>
      <c r="J39" s="31"/>
      <c r="K39" s="20"/>
      <c r="L39" s="20"/>
      <c r="M39" s="32" t="e">
        <f>SUM(M38+N38)</f>
        <v>#DIV/0!</v>
      </c>
      <c r="N39" s="27"/>
    </row>
    <row r="40" spans="1:31" x14ac:dyDescent="0.3">
      <c r="C40" s="20"/>
      <c r="D40" s="27"/>
      <c r="E40" s="27"/>
      <c r="F40" s="50"/>
      <c r="G40" s="27"/>
      <c r="H40" s="20"/>
      <c r="I40" s="31"/>
      <c r="J40" s="31"/>
      <c r="K40" s="20"/>
      <c r="L40" s="20"/>
      <c r="M40" s="32"/>
      <c r="N40" s="27"/>
    </row>
    <row r="41" spans="1:31" x14ac:dyDescent="0.3">
      <c r="C41" s="20"/>
      <c r="D41" s="27"/>
      <c r="E41" s="27"/>
      <c r="F41" s="50"/>
      <c r="G41" s="27"/>
      <c r="H41" s="20"/>
      <c r="I41" s="31"/>
      <c r="J41" s="31"/>
      <c r="K41" s="20"/>
      <c r="L41" s="20"/>
      <c r="M41" s="32"/>
      <c r="N41" s="27"/>
    </row>
    <row r="42" spans="1:31" x14ac:dyDescent="0.3">
      <c r="C42" s="9"/>
      <c r="D42" s="36"/>
      <c r="E42" s="36"/>
      <c r="F42" s="51"/>
      <c r="G42" s="36"/>
      <c r="H42" s="9"/>
      <c r="I42" s="36"/>
      <c r="J42" s="36"/>
      <c r="K42" s="37"/>
      <c r="L42" s="37"/>
      <c r="N42" s="27"/>
    </row>
    <row r="43" spans="1:31" x14ac:dyDescent="0.3">
      <c r="C43" s="9"/>
      <c r="D43" s="36"/>
      <c r="E43" s="36"/>
      <c r="F43" s="51"/>
      <c r="G43" s="36"/>
      <c r="H43" s="9"/>
      <c r="I43" s="36"/>
      <c r="J43" s="36"/>
      <c r="K43" s="37"/>
      <c r="L43" s="37"/>
      <c r="N43" s="27"/>
    </row>
    <row r="44" spans="1:31" x14ac:dyDescent="0.3">
      <c r="C44" s="9"/>
      <c r="D44" s="36"/>
      <c r="E44" s="36"/>
      <c r="F44" s="51"/>
      <c r="G44" s="36"/>
      <c r="H44" s="9"/>
      <c r="I44" s="36"/>
      <c r="J44" s="36"/>
      <c r="K44" s="37"/>
      <c r="L44" s="37"/>
      <c r="N44" s="27"/>
    </row>
    <row r="45" spans="1:31"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8">C47*0.55</f>
        <v>5255.2995000000001</v>
      </c>
      <c r="E47" s="39">
        <f t="shared" ref="E47:E55" si="9">C47-D47</f>
        <v>4299.7905000000001</v>
      </c>
      <c r="F47" s="49">
        <f t="shared" ref="F47:F55" si="10">E47/C47</f>
        <v>0.45</v>
      </c>
      <c r="G47" s="39">
        <f t="shared" ref="G47:G55" si="11">C47*I47</f>
        <v>0</v>
      </c>
      <c r="I47" s="40">
        <f t="shared" ref="I47:I55" si="12">H47/D47</f>
        <v>0</v>
      </c>
      <c r="J47" s="40">
        <f t="shared" ref="J47:J55" si="13">K47/C47</f>
        <v>0</v>
      </c>
      <c r="K47" s="14"/>
      <c r="L47" s="14"/>
      <c r="M47" s="39">
        <f t="shared" ref="M47:M55" si="14">IF(K47&lt;G47,K47-G47,0)</f>
        <v>0</v>
      </c>
      <c r="N47" s="41">
        <f t="shared" ref="N47:N55" si="15">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8"/>
        <v>3715.3105</v>
      </c>
      <c r="E48" s="39">
        <f t="shared" si="9"/>
        <v>3039.7994999999996</v>
      </c>
      <c r="F48" s="49">
        <f t="shared" si="10"/>
        <v>0.44999999999999996</v>
      </c>
      <c r="G48" s="39">
        <f t="shared" si="11"/>
        <v>454.54545454545456</v>
      </c>
      <c r="H48" s="14">
        <v>250</v>
      </c>
      <c r="I48" s="40">
        <f t="shared" si="12"/>
        <v>6.728912697875454E-2</v>
      </c>
      <c r="J48" s="40">
        <f t="shared" si="13"/>
        <v>0.97364957787511974</v>
      </c>
      <c r="K48" s="14">
        <v>6577.11</v>
      </c>
      <c r="L48" s="14"/>
      <c r="M48" s="39">
        <f t="shared" si="14"/>
        <v>0</v>
      </c>
      <c r="N48" s="41">
        <f t="shared" si="15"/>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8"/>
        <v>2642.8050000000003</v>
      </c>
      <c r="E49" s="39">
        <f t="shared" si="9"/>
        <v>2162.2950000000001</v>
      </c>
      <c r="F49" s="49">
        <f t="shared" si="10"/>
        <v>0.44999999999999996</v>
      </c>
      <c r="G49" s="39">
        <f t="shared" si="11"/>
        <v>1045.4545454545453</v>
      </c>
      <c r="H49" s="14">
        <v>575</v>
      </c>
      <c r="I49" s="40">
        <f t="shared" si="12"/>
        <v>0.2175718602015661</v>
      </c>
      <c r="J49" s="40">
        <f t="shared" si="13"/>
        <v>0</v>
      </c>
      <c r="K49" s="14"/>
      <c r="L49" s="14"/>
      <c r="M49" s="39">
        <f t="shared" si="14"/>
        <v>-1045.4545454545453</v>
      </c>
      <c r="N49" s="41">
        <f t="shared" si="15"/>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8"/>
        <v>764.3515000000001</v>
      </c>
      <c r="E50" s="39">
        <f t="shared" si="9"/>
        <v>625.37849999999992</v>
      </c>
      <c r="F50" s="49">
        <f t="shared" si="10"/>
        <v>0.44999999999999996</v>
      </c>
      <c r="G50" s="39">
        <f t="shared" si="11"/>
        <v>590.90909090909088</v>
      </c>
      <c r="H50" s="14">
        <v>325</v>
      </c>
      <c r="I50" s="40">
        <f t="shared" si="12"/>
        <v>0.42519704612341308</v>
      </c>
      <c r="J50" s="40">
        <f t="shared" si="13"/>
        <v>0</v>
      </c>
      <c r="K50" s="14"/>
      <c r="L50" s="14"/>
      <c r="M50" s="39">
        <f t="shared" si="14"/>
        <v>-590.90909090909088</v>
      </c>
      <c r="N50" s="41">
        <f t="shared" si="15"/>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8"/>
        <v>767112.995</v>
      </c>
      <c r="E51" s="39">
        <f t="shared" si="9"/>
        <v>627637.90499999991</v>
      </c>
      <c r="F51" s="49">
        <f t="shared" si="10"/>
        <v>0.44999999999999996</v>
      </c>
      <c r="G51" s="39">
        <f t="shared" si="11"/>
        <v>1159890.0909090911</v>
      </c>
      <c r="H51" s="16">
        <v>637939.55000000005</v>
      </c>
      <c r="I51" s="40">
        <f t="shared" si="12"/>
        <v>0.83161092845259399</v>
      </c>
      <c r="J51" s="40">
        <f t="shared" si="13"/>
        <v>0.84626425406859396</v>
      </c>
      <c r="K51" s="14">
        <v>1180327.83</v>
      </c>
      <c r="L51" s="14"/>
      <c r="M51" s="39">
        <f t="shared" si="14"/>
        <v>0</v>
      </c>
      <c r="N51" s="41">
        <f t="shared" si="15"/>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8"/>
        <v>880.00000000000011</v>
      </c>
      <c r="E52" s="39">
        <f t="shared" si="9"/>
        <v>719.99999999999989</v>
      </c>
      <c r="F52" s="49">
        <f t="shared" si="10"/>
        <v>0.44999999999999996</v>
      </c>
      <c r="G52" s="39">
        <f t="shared" si="11"/>
        <v>1639.8181818181815</v>
      </c>
      <c r="H52" s="16">
        <v>901.9</v>
      </c>
      <c r="I52" s="40">
        <f t="shared" si="12"/>
        <v>1.0248863636363634</v>
      </c>
      <c r="J52" s="40">
        <f t="shared" si="13"/>
        <v>0</v>
      </c>
      <c r="K52" s="17"/>
      <c r="L52" s="17"/>
      <c r="M52" s="39">
        <f t="shared" si="14"/>
        <v>-1639.8181818181815</v>
      </c>
      <c r="N52" s="41">
        <f t="shared" si="15"/>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8"/>
        <v>3613.1865000000003</v>
      </c>
      <c r="E53" s="39">
        <f t="shared" si="9"/>
        <v>2956.2435</v>
      </c>
      <c r="F53" s="49">
        <f t="shared" si="10"/>
        <v>0.45</v>
      </c>
      <c r="G53" s="39">
        <f t="shared" si="11"/>
        <v>7454.545454545454</v>
      </c>
      <c r="H53" s="16">
        <v>4100</v>
      </c>
      <c r="I53" s="40">
        <f t="shared" si="12"/>
        <v>1.1347324584546077</v>
      </c>
      <c r="J53" s="40">
        <f t="shared" si="13"/>
        <v>0</v>
      </c>
      <c r="K53" s="14"/>
      <c r="L53" s="14"/>
      <c r="M53" s="39">
        <f t="shared" si="14"/>
        <v>-7454.545454545454</v>
      </c>
      <c r="N53" s="41">
        <f t="shared" si="15"/>
        <v>0</v>
      </c>
      <c r="O53" s="11" t="s">
        <v>11</v>
      </c>
      <c r="P53" s="15"/>
    </row>
    <row r="54" spans="1:31" s="11" customFormat="1" ht="13.05" hidden="1" x14ac:dyDescent="0.3">
      <c r="A54" s="52" t="s">
        <v>20</v>
      </c>
      <c r="B54" s="52"/>
      <c r="C54" s="13">
        <f>H54/0.55</f>
        <v>4750</v>
      </c>
      <c r="D54" s="38">
        <f t="shared" si="8"/>
        <v>2612.5</v>
      </c>
      <c r="E54" s="39">
        <f t="shared" si="9"/>
        <v>2137.5</v>
      </c>
      <c r="F54" s="49">
        <f t="shared" si="10"/>
        <v>0.45</v>
      </c>
      <c r="G54" s="39">
        <f t="shared" si="11"/>
        <v>4750</v>
      </c>
      <c r="H54" s="14">
        <v>2612.5</v>
      </c>
      <c r="I54" s="40">
        <f t="shared" si="12"/>
        <v>1</v>
      </c>
      <c r="J54" s="40">
        <f t="shared" si="13"/>
        <v>0</v>
      </c>
      <c r="K54" s="14"/>
      <c r="L54" s="14"/>
      <c r="M54" s="39">
        <f t="shared" si="14"/>
        <v>-4750</v>
      </c>
      <c r="N54" s="41">
        <f t="shared" si="15"/>
        <v>0</v>
      </c>
      <c r="O54" s="11" t="s">
        <v>21</v>
      </c>
      <c r="P54" s="15"/>
    </row>
    <row r="55" spans="1:31" s="11" customFormat="1" ht="13.05" hidden="1" x14ac:dyDescent="0.3">
      <c r="A55" s="52" t="s">
        <v>22</v>
      </c>
      <c r="B55" s="52"/>
      <c r="C55" s="13">
        <f>H55/0.55</f>
        <v>1181.8181818181818</v>
      </c>
      <c r="D55" s="38">
        <f t="shared" si="8"/>
        <v>650</v>
      </c>
      <c r="E55" s="39">
        <f t="shared" si="9"/>
        <v>531.81818181818176</v>
      </c>
      <c r="F55" s="49">
        <f t="shared" si="10"/>
        <v>0.44999999999999996</v>
      </c>
      <c r="G55" s="39">
        <f t="shared" si="11"/>
        <v>1181.8181818181818</v>
      </c>
      <c r="H55" s="14">
        <v>650</v>
      </c>
      <c r="I55" s="40">
        <f t="shared" si="12"/>
        <v>1</v>
      </c>
      <c r="J55" s="40">
        <f t="shared" si="13"/>
        <v>0</v>
      </c>
      <c r="K55" s="14"/>
      <c r="L55" s="14"/>
      <c r="M55" s="39">
        <f t="shared" si="14"/>
        <v>-1181.8181818181818</v>
      </c>
      <c r="N55" s="41">
        <f t="shared" si="15"/>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16">C62*0.8</f>
        <v>44625.600000000006</v>
      </c>
      <c r="E62" s="45">
        <f t="shared" ref="E62:E67" si="17">C62-D62</f>
        <v>11156.399999999994</v>
      </c>
      <c r="F62" s="49">
        <f t="shared" ref="F62:F68" si="18">E62/C62</f>
        <v>0.1999999999999999</v>
      </c>
      <c r="G62" s="45">
        <f t="shared" ref="G62:G67" si="19">C62*I62</f>
        <v>55782.062499999993</v>
      </c>
      <c r="H62" s="18">
        <v>44625.65</v>
      </c>
      <c r="I62" s="46">
        <f t="shared" ref="I62:I68" si="20">H62/D62</f>
        <v>1.0000011204331145</v>
      </c>
      <c r="J62" s="46">
        <f t="shared" ref="J62:J68" si="21">K62/C62</f>
        <v>5.1836613961492958E-2</v>
      </c>
      <c r="K62" s="17">
        <v>2891.55</v>
      </c>
      <c r="L62" s="17"/>
      <c r="M62" s="45">
        <f t="shared" ref="M62:M67" si="22">IF(K62&lt;G62,K62-G62,0)</f>
        <v>-52890.51249999999</v>
      </c>
      <c r="N62" s="47">
        <f t="shared" ref="N62:N67" si="23">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16"/>
        <v>3426.9799999999996</v>
      </c>
      <c r="E63" s="45">
        <f t="shared" si="17"/>
        <v>856.74499999999989</v>
      </c>
      <c r="F63" s="49">
        <f t="shared" si="18"/>
        <v>0.2</v>
      </c>
      <c r="G63" s="45">
        <f t="shared" si="19"/>
        <v>4283.7250000000004</v>
      </c>
      <c r="H63" s="14">
        <v>3426.98</v>
      </c>
      <c r="I63" s="46">
        <f t="shared" si="20"/>
        <v>1.0000000000000002</v>
      </c>
      <c r="J63" s="46">
        <f t="shared" si="21"/>
        <v>0</v>
      </c>
      <c r="M63" s="45">
        <f t="shared" si="22"/>
        <v>-4283.7250000000004</v>
      </c>
      <c r="N63" s="47">
        <f t="shared" si="23"/>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16"/>
        <v>5812.05</v>
      </c>
      <c r="E64" s="45">
        <f t="shared" si="17"/>
        <v>1453.0124999999998</v>
      </c>
      <c r="F64" s="49">
        <f t="shared" si="18"/>
        <v>0.19999999999999998</v>
      </c>
      <c r="G64" s="45">
        <f t="shared" si="19"/>
        <v>7265.0625</v>
      </c>
      <c r="H64" s="14">
        <v>5812.05</v>
      </c>
      <c r="I64" s="46">
        <f t="shared" si="20"/>
        <v>1</v>
      </c>
      <c r="J64" s="46">
        <f t="shared" si="21"/>
        <v>0.96854225273354499</v>
      </c>
      <c r="K64" s="14">
        <v>7036.52</v>
      </c>
      <c r="L64" s="14"/>
      <c r="M64" s="45">
        <f t="shared" si="22"/>
        <v>-228.54249999999956</v>
      </c>
      <c r="N64" s="47">
        <f t="shared" si="23"/>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16"/>
        <v>271</v>
      </c>
      <c r="E65" s="45">
        <f t="shared" si="17"/>
        <v>67.75</v>
      </c>
      <c r="F65" s="49">
        <f t="shared" si="18"/>
        <v>0.2</v>
      </c>
      <c r="G65" s="45">
        <f t="shared" si="19"/>
        <v>338.75</v>
      </c>
      <c r="H65" s="13">
        <v>271</v>
      </c>
      <c r="I65" s="46">
        <f t="shared" si="20"/>
        <v>1</v>
      </c>
      <c r="J65" s="46">
        <f t="shared" si="21"/>
        <v>0</v>
      </c>
      <c r="K65" s="13"/>
      <c r="L65" s="13"/>
      <c r="M65" s="45">
        <f t="shared" si="22"/>
        <v>-338.75</v>
      </c>
      <c r="N65" s="47">
        <f t="shared" si="23"/>
        <v>0</v>
      </c>
      <c r="O65" s="23" t="s">
        <v>8</v>
      </c>
      <c r="P65" s="24">
        <v>43405.361111111109</v>
      </c>
      <c r="Q65" s="23" t="s">
        <v>27</v>
      </c>
    </row>
    <row r="66" spans="1:31" ht="13.05" hidden="1" x14ac:dyDescent="0.3">
      <c r="A66" s="52" t="s">
        <v>28</v>
      </c>
      <c r="C66" s="13">
        <f>H66/0.8</f>
        <v>25268.487499999999</v>
      </c>
      <c r="D66" s="44">
        <f t="shared" si="16"/>
        <v>20214.79</v>
      </c>
      <c r="E66" s="45">
        <f t="shared" si="17"/>
        <v>5053.6974999999984</v>
      </c>
      <c r="F66" s="49">
        <f t="shared" si="18"/>
        <v>0.19999999999999996</v>
      </c>
      <c r="G66" s="45">
        <f t="shared" si="19"/>
        <v>25268.487499999999</v>
      </c>
      <c r="H66" s="14">
        <v>20214.79</v>
      </c>
      <c r="I66" s="46">
        <f t="shared" si="20"/>
        <v>1</v>
      </c>
      <c r="J66" s="46">
        <f t="shared" si="21"/>
        <v>0</v>
      </c>
      <c r="M66" s="45">
        <f t="shared" si="22"/>
        <v>-25268.487499999999</v>
      </c>
      <c r="N66" s="47">
        <f t="shared" si="23"/>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16"/>
        <v>7755.630000000001</v>
      </c>
      <c r="E67" s="45">
        <f t="shared" si="17"/>
        <v>1938.9074999999993</v>
      </c>
      <c r="F67" s="49">
        <f t="shared" si="18"/>
        <v>0.19999999999999993</v>
      </c>
      <c r="G67" s="45">
        <f t="shared" si="19"/>
        <v>9694.5374999999985</v>
      </c>
      <c r="H67" s="14">
        <v>7755.63</v>
      </c>
      <c r="I67" s="46">
        <f t="shared" si="20"/>
        <v>0.99999999999999989</v>
      </c>
      <c r="J67" s="46">
        <f t="shared" si="21"/>
        <v>0</v>
      </c>
      <c r="K67" s="17"/>
      <c r="L67" s="17"/>
      <c r="M67" s="45">
        <f t="shared" si="22"/>
        <v>-9694.5374999999985</v>
      </c>
      <c r="N67" s="47">
        <f t="shared" si="23"/>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18"/>
        <v>9.1297657115401318E-2</v>
      </c>
      <c r="G68" s="8">
        <f>SUM(G63:G67)</f>
        <v>46850.5625</v>
      </c>
      <c r="H68" s="22">
        <f>SUM(H62:H67)</f>
        <v>82106.100000000006</v>
      </c>
      <c r="I68" s="43">
        <f t="shared" si="20"/>
        <v>1.0000006089685229</v>
      </c>
      <c r="J68" s="43">
        <f t="shared" si="21"/>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x14ac:dyDescent="0.3">
      <c r="C73" s="9"/>
      <c r="D73" s="36"/>
      <c r="E73" s="36"/>
      <c r="F73" s="51"/>
      <c r="G73" s="36"/>
      <c r="H73" s="9"/>
      <c r="I73" s="36"/>
      <c r="J73" s="36"/>
      <c r="K73" s="37"/>
      <c r="L73" s="37"/>
      <c r="N73" s="27"/>
    </row>
    <row r="74" spans="1:31" x14ac:dyDescent="0.3">
      <c r="C74" s="9"/>
      <c r="D74" s="36"/>
      <c r="E74" s="36"/>
      <c r="F74" s="51"/>
      <c r="G74" s="36"/>
      <c r="H74" s="9"/>
      <c r="I74" s="36"/>
      <c r="J74" s="36"/>
      <c r="K74" s="37"/>
      <c r="L74" s="37"/>
      <c r="N74" s="27"/>
    </row>
    <row r="75" spans="1:31" x14ac:dyDescent="0.3">
      <c r="C75" s="9"/>
      <c r="D75" s="36"/>
      <c r="E75" s="36"/>
      <c r="F75" s="51"/>
      <c r="G75" s="36"/>
      <c r="H75" s="9"/>
      <c r="I75" s="36"/>
      <c r="J75" s="36"/>
      <c r="K75" s="37"/>
      <c r="L75" s="37"/>
      <c r="N75" s="27"/>
    </row>
    <row r="76" spans="1:31" x14ac:dyDescent="0.3">
      <c r="C76" s="9"/>
      <c r="D76" s="36"/>
      <c r="E76" s="36"/>
      <c r="F76" s="51"/>
      <c r="G76" s="36"/>
      <c r="H76" s="9"/>
      <c r="I76" s="36"/>
      <c r="J76" s="36"/>
      <c r="K76" s="37"/>
      <c r="L76" s="37"/>
      <c r="N76" s="27"/>
    </row>
    <row r="77" spans="1:31" x14ac:dyDescent="0.3">
      <c r="C77" s="9"/>
      <c r="D77" s="36"/>
      <c r="E77" s="36"/>
      <c r="F77" s="51"/>
      <c r="G77" s="36"/>
      <c r="H77" s="9"/>
      <c r="I77" s="36"/>
      <c r="J77" s="36"/>
      <c r="K77" s="37"/>
      <c r="L77" s="37"/>
      <c r="N77" s="27"/>
    </row>
    <row r="78" spans="1:31" x14ac:dyDescent="0.3">
      <c r="C78" s="9"/>
      <c r="D78" s="36"/>
      <c r="E78" s="36"/>
      <c r="F78" s="51"/>
      <c r="G78" s="36"/>
      <c r="H78" s="9"/>
      <c r="I78" s="36"/>
      <c r="J78" s="36"/>
      <c r="K78" s="37"/>
      <c r="L78" s="37"/>
      <c r="N78" s="27"/>
    </row>
    <row r="79" spans="1:31" x14ac:dyDescent="0.3">
      <c r="C79" s="9"/>
      <c r="D79" s="36"/>
      <c r="E79" s="36"/>
      <c r="F79" s="51"/>
      <c r="G79" s="36"/>
      <c r="H79" s="9"/>
      <c r="I79" s="36"/>
      <c r="J79" s="36"/>
      <c r="K79" s="37"/>
      <c r="L79" s="37"/>
      <c r="N79" s="27"/>
    </row>
    <row r="80" spans="1:31" x14ac:dyDescent="0.3">
      <c r="C80" s="9"/>
      <c r="D80" s="36"/>
      <c r="E80" s="36"/>
      <c r="F80" s="51"/>
      <c r="G80" s="36"/>
      <c r="H80" s="9"/>
      <c r="I80" s="36"/>
      <c r="J80" s="36"/>
      <c r="K80" s="37"/>
      <c r="L80" s="37"/>
      <c r="N80" s="27"/>
    </row>
    <row r="81" spans="3:14" x14ac:dyDescent="0.3">
      <c r="C81" s="9"/>
      <c r="D81" s="36"/>
      <c r="E81" s="36"/>
      <c r="F81" s="51"/>
      <c r="G81" s="36"/>
      <c r="H81" s="9"/>
      <c r="I81" s="36"/>
      <c r="J81" s="36"/>
      <c r="K81" s="37"/>
      <c r="L81" s="37"/>
      <c r="N81" s="27"/>
    </row>
    <row r="82" spans="3:14" x14ac:dyDescent="0.3">
      <c r="C82" s="9"/>
      <c r="D82" s="36"/>
      <c r="E82" s="36"/>
      <c r="F82" s="51"/>
      <c r="G82" s="36"/>
      <c r="H82" s="9"/>
      <c r="I82" s="36"/>
      <c r="J82" s="36"/>
      <c r="K82" s="37"/>
      <c r="L82" s="37"/>
      <c r="N82" s="27"/>
    </row>
    <row r="83" spans="3:14"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11" priority="3"/>
  </conditionalFormatting>
  <conditionalFormatting sqref="B15:B37">
    <cfRule type="duplicateValues" dxfId="10" priority="1"/>
  </conditionalFormatting>
  <conditionalFormatting sqref="H2:H37">
    <cfRule type="duplicateValues" dxfId="9" priority="4"/>
  </conditionalFormatting>
  <conditionalFormatting sqref="I1:J1048576">
    <cfRule type="cellIs" dxfId="8" priority="2" operator="greaterThan">
      <formula>0.98</formula>
    </cfRule>
  </conditionalFormatting>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4405-FBD8-493D-A25D-5AD780EBA8D4}">
  <dimension ref="A1:GZ89"/>
  <sheetViews>
    <sheetView zoomScaleNormal="100" workbookViewId="0">
      <pane ySplit="1" topLeftCell="A2"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52.05"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37" si="0">C2*0.5</f>
        <v>0</v>
      </c>
      <c r="E2" s="29">
        <f t="shared" ref="E2:E37" si="1">C2-D2</f>
        <v>0</v>
      </c>
      <c r="F2" s="49" t="e">
        <f t="shared" ref="F2:F37" si="2">E2/C2</f>
        <v>#DIV/0!</v>
      </c>
      <c r="G2" s="29" t="e">
        <f t="shared" ref="G2:G37" si="3">C2*I2</f>
        <v>#DIV/0!</v>
      </c>
      <c r="H2" s="14"/>
      <c r="I2" s="30" t="e">
        <f t="shared" ref="I2:I37" si="4">H2/D2</f>
        <v>#DIV/0!</v>
      </c>
      <c r="J2" s="30" t="e">
        <f t="shared" ref="J2:J37" si="5">K2/C2</f>
        <v>#DIV/0!</v>
      </c>
      <c r="M2" s="32" t="e">
        <f t="shared" ref="M2:M37" si="6">IF(K2&lt;G2,K2-G2,0)</f>
        <v>#DIV/0!</v>
      </c>
      <c r="N2" s="27" t="e">
        <f t="shared" ref="N2:N37"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si="0"/>
        <v>0</v>
      </c>
      <c r="E29" s="29">
        <f t="shared" si="1"/>
        <v>0</v>
      </c>
      <c r="F29" s="49" t="e">
        <f t="shared" si="2"/>
        <v>#DIV/0!</v>
      </c>
      <c r="G29" s="29" t="e">
        <f t="shared" si="3"/>
        <v>#DIV/0!</v>
      </c>
      <c r="H29" s="14"/>
      <c r="I29" s="30" t="e">
        <f t="shared" si="4"/>
        <v>#DIV/0!</v>
      </c>
      <c r="J29" s="30" t="e">
        <f t="shared" si="5"/>
        <v>#DIV/0!</v>
      </c>
      <c r="M29" s="32" t="e">
        <f t="shared" si="6"/>
        <v>#DIV/0!</v>
      </c>
      <c r="N29" s="27" t="e">
        <f t="shared" si="7"/>
        <v>#DIV/0!</v>
      </c>
    </row>
    <row r="30" spans="1:208" ht="13.05" x14ac:dyDescent="0.3">
      <c r="A30" s="53"/>
      <c r="B30" s="53"/>
      <c r="C30" s="9"/>
      <c r="D30" s="28">
        <f t="shared" si="0"/>
        <v>0</v>
      </c>
      <c r="E30" s="29">
        <f t="shared" si="1"/>
        <v>0</v>
      </c>
      <c r="F30" s="49" t="e">
        <f t="shared" si="2"/>
        <v>#DIV/0!</v>
      </c>
      <c r="G30" s="29" t="e">
        <f t="shared" si="3"/>
        <v>#DIV/0!</v>
      </c>
      <c r="H30" s="14"/>
      <c r="I30" s="30" t="e">
        <f t="shared" si="4"/>
        <v>#DIV/0!</v>
      </c>
      <c r="J30" s="30" t="e">
        <f t="shared" si="5"/>
        <v>#DIV/0!</v>
      </c>
      <c r="M30" s="32" t="e">
        <f t="shared" si="6"/>
        <v>#DIV/0!</v>
      </c>
      <c r="N30" s="27" t="e">
        <f t="shared" si="7"/>
        <v>#DIV/0!</v>
      </c>
    </row>
    <row r="31" spans="1:208" ht="13.05" x14ac:dyDescent="0.3">
      <c r="A31" s="53"/>
      <c r="B31" s="53"/>
      <c r="C31" s="9"/>
      <c r="D31" s="28">
        <f t="shared" si="0"/>
        <v>0</v>
      </c>
      <c r="E31" s="29">
        <f t="shared" si="1"/>
        <v>0</v>
      </c>
      <c r="F31" s="49" t="e">
        <f t="shared" si="2"/>
        <v>#DIV/0!</v>
      </c>
      <c r="G31" s="29" t="e">
        <f t="shared" si="3"/>
        <v>#DIV/0!</v>
      </c>
      <c r="H31" s="14"/>
      <c r="I31" s="30" t="e">
        <f t="shared" si="4"/>
        <v>#DIV/0!</v>
      </c>
      <c r="J31" s="30" t="e">
        <f t="shared" si="5"/>
        <v>#DIV/0!</v>
      </c>
      <c r="M31" s="32" t="e">
        <f t="shared" si="6"/>
        <v>#DIV/0!</v>
      </c>
      <c r="N31" s="27" t="e">
        <f t="shared" si="7"/>
        <v>#DIV/0!</v>
      </c>
    </row>
    <row r="32" spans="1:208" ht="13.05" x14ac:dyDescent="0.3">
      <c r="A32" s="53"/>
      <c r="B32" s="53"/>
      <c r="C32" s="9"/>
      <c r="D32" s="28">
        <f t="shared" si="0"/>
        <v>0</v>
      </c>
      <c r="E32" s="29">
        <f t="shared" si="1"/>
        <v>0</v>
      </c>
      <c r="F32" s="49" t="e">
        <f t="shared" si="2"/>
        <v>#DIV/0!</v>
      </c>
      <c r="G32" s="29" t="e">
        <f t="shared" si="3"/>
        <v>#DIV/0!</v>
      </c>
      <c r="H32" s="14"/>
      <c r="I32" s="30" t="e">
        <f t="shared" si="4"/>
        <v>#DIV/0!</v>
      </c>
      <c r="J32" s="30" t="e">
        <f t="shared" si="5"/>
        <v>#DIV/0!</v>
      </c>
      <c r="M32" s="32" t="e">
        <f t="shared" si="6"/>
        <v>#DIV/0!</v>
      </c>
      <c r="N32" s="27" t="e">
        <f t="shared" si="7"/>
        <v>#DIV/0!</v>
      </c>
    </row>
    <row r="33" spans="1:31" ht="13.05" x14ac:dyDescent="0.3">
      <c r="A33" s="53"/>
      <c r="B33" s="53"/>
      <c r="C33" s="9"/>
      <c r="D33" s="28">
        <f t="shared" si="0"/>
        <v>0</v>
      </c>
      <c r="E33" s="29">
        <f t="shared" si="1"/>
        <v>0</v>
      </c>
      <c r="F33" s="49" t="e">
        <f t="shared" si="2"/>
        <v>#DIV/0!</v>
      </c>
      <c r="G33" s="29" t="e">
        <f t="shared" si="3"/>
        <v>#DIV/0!</v>
      </c>
      <c r="H33" s="14"/>
      <c r="I33" s="30" t="e">
        <f t="shared" si="4"/>
        <v>#DIV/0!</v>
      </c>
      <c r="J33" s="30" t="e">
        <f t="shared" si="5"/>
        <v>#DIV/0!</v>
      </c>
      <c r="M33" s="32" t="e">
        <f t="shared" si="6"/>
        <v>#DIV/0!</v>
      </c>
      <c r="N33" s="27" t="e">
        <f t="shared" si="7"/>
        <v>#DIV/0!</v>
      </c>
    </row>
    <row r="34" spans="1:31" ht="13.05" x14ac:dyDescent="0.3">
      <c r="A34" s="53"/>
      <c r="B34" s="53"/>
      <c r="C34" s="9"/>
      <c r="D34" s="28">
        <f t="shared" si="0"/>
        <v>0</v>
      </c>
      <c r="E34" s="29">
        <f t="shared" si="1"/>
        <v>0</v>
      </c>
      <c r="F34" s="49" t="e">
        <f t="shared" si="2"/>
        <v>#DIV/0!</v>
      </c>
      <c r="G34" s="29" t="e">
        <f t="shared" si="3"/>
        <v>#DIV/0!</v>
      </c>
      <c r="H34" s="14"/>
      <c r="I34" s="30" t="e">
        <f t="shared" si="4"/>
        <v>#DIV/0!</v>
      </c>
      <c r="J34" s="30" t="e">
        <f t="shared" si="5"/>
        <v>#DIV/0!</v>
      </c>
      <c r="M34" s="32" t="e">
        <f t="shared" si="6"/>
        <v>#DIV/0!</v>
      </c>
      <c r="N34" s="27" t="e">
        <f t="shared" si="7"/>
        <v>#DIV/0!</v>
      </c>
    </row>
    <row r="35" spans="1:31" x14ac:dyDescent="0.3">
      <c r="A35" s="53"/>
      <c r="B35" s="53"/>
      <c r="C35" s="9"/>
      <c r="D35" s="28">
        <f t="shared" si="0"/>
        <v>0</v>
      </c>
      <c r="E35" s="29">
        <f t="shared" si="1"/>
        <v>0</v>
      </c>
      <c r="F35" s="49" t="e">
        <f t="shared" si="2"/>
        <v>#DIV/0!</v>
      </c>
      <c r="G35" s="29" t="e">
        <f t="shared" si="3"/>
        <v>#DIV/0!</v>
      </c>
      <c r="H35" s="14"/>
      <c r="I35" s="30" t="e">
        <f t="shared" si="4"/>
        <v>#DIV/0!</v>
      </c>
      <c r="J35" s="30" t="e">
        <f t="shared" si="5"/>
        <v>#DIV/0!</v>
      </c>
      <c r="M35" s="32" t="e">
        <f t="shared" si="6"/>
        <v>#DIV/0!</v>
      </c>
      <c r="N35" s="27" t="e">
        <f t="shared" si="7"/>
        <v>#DIV/0!</v>
      </c>
    </row>
    <row r="36" spans="1:31" x14ac:dyDescent="0.3">
      <c r="A36" s="53"/>
      <c r="B36" s="53"/>
      <c r="C36" s="9"/>
      <c r="D36" s="28">
        <f t="shared" si="0"/>
        <v>0</v>
      </c>
      <c r="E36" s="29">
        <f t="shared" si="1"/>
        <v>0</v>
      </c>
      <c r="F36" s="49" t="e">
        <f t="shared" si="2"/>
        <v>#DIV/0!</v>
      </c>
      <c r="G36" s="29" t="e">
        <f t="shared" si="3"/>
        <v>#DIV/0!</v>
      </c>
      <c r="H36" s="14"/>
      <c r="I36" s="30" t="e">
        <f t="shared" si="4"/>
        <v>#DIV/0!</v>
      </c>
      <c r="J36" s="30" t="e">
        <f t="shared" si="5"/>
        <v>#DIV/0!</v>
      </c>
      <c r="M36" s="32" t="e">
        <f t="shared" si="6"/>
        <v>#DIV/0!</v>
      </c>
      <c r="N36" s="27" t="e">
        <f t="shared" si="7"/>
        <v>#DIV/0!</v>
      </c>
    </row>
    <row r="37" spans="1:31" x14ac:dyDescent="0.3">
      <c r="B37" s="53"/>
      <c r="C37" s="20"/>
      <c r="D37" s="28">
        <f t="shared" si="0"/>
        <v>0</v>
      </c>
      <c r="E37" s="29">
        <f t="shared" si="1"/>
        <v>0</v>
      </c>
      <c r="F37" s="49" t="e">
        <f t="shared" si="2"/>
        <v>#DIV/0!</v>
      </c>
      <c r="G37" s="29" t="e">
        <f t="shared" si="3"/>
        <v>#DIV/0!</v>
      </c>
      <c r="H37" s="14"/>
      <c r="I37" s="30" t="e">
        <f t="shared" si="4"/>
        <v>#DIV/0!</v>
      </c>
      <c r="J37" s="30" t="e">
        <f t="shared" si="5"/>
        <v>#DIV/0!</v>
      </c>
      <c r="M37" s="32" t="e">
        <f t="shared" si="6"/>
        <v>#DIV/0!</v>
      </c>
      <c r="N37" s="27" t="e">
        <f t="shared" si="7"/>
        <v>#DIV/0!</v>
      </c>
    </row>
    <row r="38" spans="1:31"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x14ac:dyDescent="0.3">
      <c r="C39" s="20"/>
      <c r="D39" s="27"/>
      <c r="E39" s="27"/>
      <c r="F39" s="50"/>
      <c r="G39" s="27"/>
      <c r="H39" s="20"/>
      <c r="I39" s="31"/>
      <c r="J39" s="31"/>
      <c r="K39" s="20"/>
      <c r="L39" s="20"/>
      <c r="M39" s="32" t="e">
        <f>SUM(M38+N38)</f>
        <v>#DIV/0!</v>
      </c>
      <c r="N39" s="27"/>
    </row>
    <row r="40" spans="1:31" x14ac:dyDescent="0.3">
      <c r="C40" s="20"/>
      <c r="D40" s="27"/>
      <c r="E40" s="27"/>
      <c r="F40" s="50"/>
      <c r="G40" s="27"/>
      <c r="H40" s="20"/>
      <c r="I40" s="31"/>
      <c r="J40" s="31"/>
      <c r="K40" s="20"/>
      <c r="L40" s="20"/>
      <c r="M40" s="32"/>
      <c r="N40" s="27"/>
    </row>
    <row r="41" spans="1:31" x14ac:dyDescent="0.3">
      <c r="C41" s="20"/>
      <c r="D41" s="27"/>
      <c r="E41" s="27"/>
      <c r="F41" s="50"/>
      <c r="G41" s="27"/>
      <c r="H41" s="20"/>
      <c r="I41" s="31"/>
      <c r="J41" s="31"/>
      <c r="K41" s="20"/>
      <c r="L41" s="20"/>
      <c r="M41" s="32"/>
      <c r="N41" s="27"/>
    </row>
    <row r="42" spans="1:31" x14ac:dyDescent="0.3">
      <c r="C42" s="9"/>
      <c r="D42" s="36"/>
      <c r="E42" s="36"/>
      <c r="F42" s="51"/>
      <c r="G42" s="36"/>
      <c r="H42" s="9"/>
      <c r="I42" s="36"/>
      <c r="J42" s="36"/>
      <c r="K42" s="37"/>
      <c r="L42" s="37"/>
      <c r="N42" s="27"/>
    </row>
    <row r="43" spans="1:31" x14ac:dyDescent="0.3">
      <c r="C43" s="9"/>
      <c r="D43" s="36"/>
      <c r="E43" s="36"/>
      <c r="F43" s="51"/>
      <c r="G43" s="36"/>
      <c r="H43" s="9"/>
      <c r="I43" s="36"/>
      <c r="J43" s="36"/>
      <c r="K43" s="37"/>
      <c r="L43" s="37"/>
      <c r="N43" s="27"/>
    </row>
    <row r="44" spans="1:31" x14ac:dyDescent="0.3">
      <c r="C44" s="9"/>
      <c r="D44" s="36"/>
      <c r="E44" s="36"/>
      <c r="F44" s="51"/>
      <c r="G44" s="36"/>
      <c r="H44" s="9"/>
      <c r="I44" s="36"/>
      <c r="J44" s="36"/>
      <c r="K44" s="37"/>
      <c r="L44" s="37"/>
      <c r="N44" s="27"/>
    </row>
    <row r="45" spans="1:31"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8">C47*0.55</f>
        <v>5255.2995000000001</v>
      </c>
      <c r="E47" s="39">
        <f t="shared" ref="E47:E55" si="9">C47-D47</f>
        <v>4299.7905000000001</v>
      </c>
      <c r="F47" s="49">
        <f t="shared" ref="F47:F55" si="10">E47/C47</f>
        <v>0.45</v>
      </c>
      <c r="G47" s="39">
        <f t="shared" ref="G47:G55" si="11">C47*I47</f>
        <v>0</v>
      </c>
      <c r="I47" s="40">
        <f t="shared" ref="I47:I55" si="12">H47/D47</f>
        <v>0</v>
      </c>
      <c r="J47" s="40">
        <f t="shared" ref="J47:J55" si="13">K47/C47</f>
        <v>0</v>
      </c>
      <c r="K47" s="14"/>
      <c r="L47" s="14"/>
      <c r="M47" s="39">
        <f t="shared" ref="M47:M55" si="14">IF(K47&lt;G47,K47-G47,0)</f>
        <v>0</v>
      </c>
      <c r="N47" s="41">
        <f t="shared" ref="N47:N55" si="15">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8"/>
        <v>3715.3105</v>
      </c>
      <c r="E48" s="39">
        <f t="shared" si="9"/>
        <v>3039.7994999999996</v>
      </c>
      <c r="F48" s="49">
        <f t="shared" si="10"/>
        <v>0.44999999999999996</v>
      </c>
      <c r="G48" s="39">
        <f t="shared" si="11"/>
        <v>454.54545454545456</v>
      </c>
      <c r="H48" s="14">
        <v>250</v>
      </c>
      <c r="I48" s="40">
        <f t="shared" si="12"/>
        <v>6.728912697875454E-2</v>
      </c>
      <c r="J48" s="40">
        <f t="shared" si="13"/>
        <v>0.97364957787511974</v>
      </c>
      <c r="K48" s="14">
        <v>6577.11</v>
      </c>
      <c r="L48" s="14"/>
      <c r="M48" s="39">
        <f t="shared" si="14"/>
        <v>0</v>
      </c>
      <c r="N48" s="41">
        <f t="shared" si="15"/>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8"/>
        <v>2642.8050000000003</v>
      </c>
      <c r="E49" s="39">
        <f t="shared" si="9"/>
        <v>2162.2950000000001</v>
      </c>
      <c r="F49" s="49">
        <f t="shared" si="10"/>
        <v>0.44999999999999996</v>
      </c>
      <c r="G49" s="39">
        <f t="shared" si="11"/>
        <v>1045.4545454545453</v>
      </c>
      <c r="H49" s="14">
        <v>575</v>
      </c>
      <c r="I49" s="40">
        <f t="shared" si="12"/>
        <v>0.2175718602015661</v>
      </c>
      <c r="J49" s="40">
        <f t="shared" si="13"/>
        <v>0</v>
      </c>
      <c r="K49" s="14"/>
      <c r="L49" s="14"/>
      <c r="M49" s="39">
        <f t="shared" si="14"/>
        <v>-1045.4545454545453</v>
      </c>
      <c r="N49" s="41">
        <f t="shared" si="15"/>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8"/>
        <v>764.3515000000001</v>
      </c>
      <c r="E50" s="39">
        <f t="shared" si="9"/>
        <v>625.37849999999992</v>
      </c>
      <c r="F50" s="49">
        <f t="shared" si="10"/>
        <v>0.44999999999999996</v>
      </c>
      <c r="G50" s="39">
        <f t="shared" si="11"/>
        <v>590.90909090909088</v>
      </c>
      <c r="H50" s="14">
        <v>325</v>
      </c>
      <c r="I50" s="40">
        <f t="shared" si="12"/>
        <v>0.42519704612341308</v>
      </c>
      <c r="J50" s="40">
        <f t="shared" si="13"/>
        <v>0</v>
      </c>
      <c r="K50" s="14"/>
      <c r="L50" s="14"/>
      <c r="M50" s="39">
        <f t="shared" si="14"/>
        <v>-590.90909090909088</v>
      </c>
      <c r="N50" s="41">
        <f t="shared" si="15"/>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8"/>
        <v>767112.995</v>
      </c>
      <c r="E51" s="39">
        <f t="shared" si="9"/>
        <v>627637.90499999991</v>
      </c>
      <c r="F51" s="49">
        <f t="shared" si="10"/>
        <v>0.44999999999999996</v>
      </c>
      <c r="G51" s="39">
        <f t="shared" si="11"/>
        <v>1159890.0909090911</v>
      </c>
      <c r="H51" s="16">
        <v>637939.55000000005</v>
      </c>
      <c r="I51" s="40">
        <f t="shared" si="12"/>
        <v>0.83161092845259399</v>
      </c>
      <c r="J51" s="40">
        <f t="shared" si="13"/>
        <v>0.84626425406859396</v>
      </c>
      <c r="K51" s="14">
        <v>1180327.83</v>
      </c>
      <c r="L51" s="14"/>
      <c r="M51" s="39">
        <f t="shared" si="14"/>
        <v>0</v>
      </c>
      <c r="N51" s="41">
        <f t="shared" si="15"/>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8"/>
        <v>880.00000000000011</v>
      </c>
      <c r="E52" s="39">
        <f t="shared" si="9"/>
        <v>719.99999999999989</v>
      </c>
      <c r="F52" s="49">
        <f t="shared" si="10"/>
        <v>0.44999999999999996</v>
      </c>
      <c r="G52" s="39">
        <f t="shared" si="11"/>
        <v>1639.8181818181815</v>
      </c>
      <c r="H52" s="16">
        <v>901.9</v>
      </c>
      <c r="I52" s="40">
        <f t="shared" si="12"/>
        <v>1.0248863636363634</v>
      </c>
      <c r="J52" s="40">
        <f t="shared" si="13"/>
        <v>0</v>
      </c>
      <c r="K52" s="17"/>
      <c r="L52" s="17"/>
      <c r="M52" s="39">
        <f t="shared" si="14"/>
        <v>-1639.8181818181815</v>
      </c>
      <c r="N52" s="41">
        <f t="shared" si="15"/>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8"/>
        <v>3613.1865000000003</v>
      </c>
      <c r="E53" s="39">
        <f t="shared" si="9"/>
        <v>2956.2435</v>
      </c>
      <c r="F53" s="49">
        <f t="shared" si="10"/>
        <v>0.45</v>
      </c>
      <c r="G53" s="39">
        <f t="shared" si="11"/>
        <v>7454.545454545454</v>
      </c>
      <c r="H53" s="16">
        <v>4100</v>
      </c>
      <c r="I53" s="40">
        <f t="shared" si="12"/>
        <v>1.1347324584546077</v>
      </c>
      <c r="J53" s="40">
        <f t="shared" si="13"/>
        <v>0</v>
      </c>
      <c r="K53" s="14"/>
      <c r="L53" s="14"/>
      <c r="M53" s="39">
        <f t="shared" si="14"/>
        <v>-7454.545454545454</v>
      </c>
      <c r="N53" s="41">
        <f t="shared" si="15"/>
        <v>0</v>
      </c>
      <c r="O53" s="11" t="s">
        <v>11</v>
      </c>
      <c r="P53" s="15"/>
    </row>
    <row r="54" spans="1:31" s="11" customFormat="1" ht="13.05" hidden="1" x14ac:dyDescent="0.3">
      <c r="A54" s="52" t="s">
        <v>20</v>
      </c>
      <c r="B54" s="52"/>
      <c r="C54" s="13">
        <f>H54/0.55</f>
        <v>4750</v>
      </c>
      <c r="D54" s="38">
        <f t="shared" si="8"/>
        <v>2612.5</v>
      </c>
      <c r="E54" s="39">
        <f t="shared" si="9"/>
        <v>2137.5</v>
      </c>
      <c r="F54" s="49">
        <f t="shared" si="10"/>
        <v>0.45</v>
      </c>
      <c r="G54" s="39">
        <f t="shared" si="11"/>
        <v>4750</v>
      </c>
      <c r="H54" s="14">
        <v>2612.5</v>
      </c>
      <c r="I54" s="40">
        <f t="shared" si="12"/>
        <v>1</v>
      </c>
      <c r="J54" s="40">
        <f t="shared" si="13"/>
        <v>0</v>
      </c>
      <c r="K54" s="14"/>
      <c r="L54" s="14"/>
      <c r="M54" s="39">
        <f t="shared" si="14"/>
        <v>-4750</v>
      </c>
      <c r="N54" s="41">
        <f t="shared" si="15"/>
        <v>0</v>
      </c>
      <c r="O54" s="11" t="s">
        <v>21</v>
      </c>
      <c r="P54" s="15"/>
    </row>
    <row r="55" spans="1:31" s="11" customFormat="1" ht="13.05" hidden="1" x14ac:dyDescent="0.3">
      <c r="A55" s="52" t="s">
        <v>22</v>
      </c>
      <c r="B55" s="52"/>
      <c r="C55" s="13">
        <f>H55/0.55</f>
        <v>1181.8181818181818</v>
      </c>
      <c r="D55" s="38">
        <f t="shared" si="8"/>
        <v>650</v>
      </c>
      <c r="E55" s="39">
        <f t="shared" si="9"/>
        <v>531.81818181818176</v>
      </c>
      <c r="F55" s="49">
        <f t="shared" si="10"/>
        <v>0.44999999999999996</v>
      </c>
      <c r="G55" s="39">
        <f t="shared" si="11"/>
        <v>1181.8181818181818</v>
      </c>
      <c r="H55" s="14">
        <v>650</v>
      </c>
      <c r="I55" s="40">
        <f t="shared" si="12"/>
        <v>1</v>
      </c>
      <c r="J55" s="40">
        <f t="shared" si="13"/>
        <v>0</v>
      </c>
      <c r="K55" s="14"/>
      <c r="L55" s="14"/>
      <c r="M55" s="39">
        <f t="shared" si="14"/>
        <v>-1181.8181818181818</v>
      </c>
      <c r="N55" s="41">
        <f t="shared" si="15"/>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16">C62*0.8</f>
        <v>44625.600000000006</v>
      </c>
      <c r="E62" s="45">
        <f t="shared" ref="E62:E67" si="17">C62-D62</f>
        <v>11156.399999999994</v>
      </c>
      <c r="F62" s="49">
        <f t="shared" ref="F62:F68" si="18">E62/C62</f>
        <v>0.1999999999999999</v>
      </c>
      <c r="G62" s="45">
        <f t="shared" ref="G62:G67" si="19">C62*I62</f>
        <v>55782.062499999993</v>
      </c>
      <c r="H62" s="18">
        <v>44625.65</v>
      </c>
      <c r="I62" s="46">
        <f t="shared" ref="I62:I68" si="20">H62/D62</f>
        <v>1.0000011204331145</v>
      </c>
      <c r="J62" s="46">
        <f t="shared" ref="J62:J68" si="21">K62/C62</f>
        <v>5.1836613961492958E-2</v>
      </c>
      <c r="K62" s="17">
        <v>2891.55</v>
      </c>
      <c r="L62" s="17"/>
      <c r="M62" s="45">
        <f t="shared" ref="M62:M67" si="22">IF(K62&lt;G62,K62-G62,0)</f>
        <v>-52890.51249999999</v>
      </c>
      <c r="N62" s="47">
        <f t="shared" ref="N62:N67" si="23">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16"/>
        <v>3426.9799999999996</v>
      </c>
      <c r="E63" s="45">
        <f t="shared" si="17"/>
        <v>856.74499999999989</v>
      </c>
      <c r="F63" s="49">
        <f t="shared" si="18"/>
        <v>0.2</v>
      </c>
      <c r="G63" s="45">
        <f t="shared" si="19"/>
        <v>4283.7250000000004</v>
      </c>
      <c r="H63" s="14">
        <v>3426.98</v>
      </c>
      <c r="I63" s="46">
        <f t="shared" si="20"/>
        <v>1.0000000000000002</v>
      </c>
      <c r="J63" s="46">
        <f t="shared" si="21"/>
        <v>0</v>
      </c>
      <c r="M63" s="45">
        <f t="shared" si="22"/>
        <v>-4283.7250000000004</v>
      </c>
      <c r="N63" s="47">
        <f t="shared" si="23"/>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16"/>
        <v>5812.05</v>
      </c>
      <c r="E64" s="45">
        <f t="shared" si="17"/>
        <v>1453.0124999999998</v>
      </c>
      <c r="F64" s="49">
        <f t="shared" si="18"/>
        <v>0.19999999999999998</v>
      </c>
      <c r="G64" s="45">
        <f t="shared" si="19"/>
        <v>7265.0625</v>
      </c>
      <c r="H64" s="14">
        <v>5812.05</v>
      </c>
      <c r="I64" s="46">
        <f t="shared" si="20"/>
        <v>1</v>
      </c>
      <c r="J64" s="46">
        <f t="shared" si="21"/>
        <v>0.96854225273354499</v>
      </c>
      <c r="K64" s="14">
        <v>7036.52</v>
      </c>
      <c r="L64" s="14"/>
      <c r="M64" s="45">
        <f t="shared" si="22"/>
        <v>-228.54249999999956</v>
      </c>
      <c r="N64" s="47">
        <f t="shared" si="23"/>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16"/>
        <v>271</v>
      </c>
      <c r="E65" s="45">
        <f t="shared" si="17"/>
        <v>67.75</v>
      </c>
      <c r="F65" s="49">
        <f t="shared" si="18"/>
        <v>0.2</v>
      </c>
      <c r="G65" s="45">
        <f t="shared" si="19"/>
        <v>338.75</v>
      </c>
      <c r="H65" s="13">
        <v>271</v>
      </c>
      <c r="I65" s="46">
        <f t="shared" si="20"/>
        <v>1</v>
      </c>
      <c r="J65" s="46">
        <f t="shared" si="21"/>
        <v>0</v>
      </c>
      <c r="K65" s="13"/>
      <c r="L65" s="13"/>
      <c r="M65" s="45">
        <f t="shared" si="22"/>
        <v>-338.75</v>
      </c>
      <c r="N65" s="47">
        <f t="shared" si="23"/>
        <v>0</v>
      </c>
      <c r="O65" s="23" t="s">
        <v>8</v>
      </c>
      <c r="P65" s="24">
        <v>43405.361111111109</v>
      </c>
      <c r="Q65" s="23" t="s">
        <v>27</v>
      </c>
    </row>
    <row r="66" spans="1:31" ht="13.05" hidden="1" x14ac:dyDescent="0.3">
      <c r="A66" s="52" t="s">
        <v>28</v>
      </c>
      <c r="C66" s="13">
        <f>H66/0.8</f>
        <v>25268.487499999999</v>
      </c>
      <c r="D66" s="44">
        <f t="shared" si="16"/>
        <v>20214.79</v>
      </c>
      <c r="E66" s="45">
        <f t="shared" si="17"/>
        <v>5053.6974999999984</v>
      </c>
      <c r="F66" s="49">
        <f t="shared" si="18"/>
        <v>0.19999999999999996</v>
      </c>
      <c r="G66" s="45">
        <f t="shared" si="19"/>
        <v>25268.487499999999</v>
      </c>
      <c r="H66" s="14">
        <v>20214.79</v>
      </c>
      <c r="I66" s="46">
        <f t="shared" si="20"/>
        <v>1</v>
      </c>
      <c r="J66" s="46">
        <f t="shared" si="21"/>
        <v>0</v>
      </c>
      <c r="M66" s="45">
        <f t="shared" si="22"/>
        <v>-25268.487499999999</v>
      </c>
      <c r="N66" s="47">
        <f t="shared" si="23"/>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16"/>
        <v>7755.630000000001</v>
      </c>
      <c r="E67" s="45">
        <f t="shared" si="17"/>
        <v>1938.9074999999993</v>
      </c>
      <c r="F67" s="49">
        <f t="shared" si="18"/>
        <v>0.19999999999999993</v>
      </c>
      <c r="G67" s="45">
        <f t="shared" si="19"/>
        <v>9694.5374999999985</v>
      </c>
      <c r="H67" s="14">
        <v>7755.63</v>
      </c>
      <c r="I67" s="46">
        <f t="shared" si="20"/>
        <v>0.99999999999999989</v>
      </c>
      <c r="J67" s="46">
        <f t="shared" si="21"/>
        <v>0</v>
      </c>
      <c r="K67" s="17"/>
      <c r="L67" s="17"/>
      <c r="M67" s="45">
        <f t="shared" si="22"/>
        <v>-9694.5374999999985</v>
      </c>
      <c r="N67" s="47">
        <f t="shared" si="23"/>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18"/>
        <v>9.1297657115401318E-2</v>
      </c>
      <c r="G68" s="8">
        <f>SUM(G63:G67)</f>
        <v>46850.5625</v>
      </c>
      <c r="H68" s="22">
        <f>SUM(H62:H67)</f>
        <v>82106.100000000006</v>
      </c>
      <c r="I68" s="43">
        <f t="shared" si="20"/>
        <v>1.0000006089685229</v>
      </c>
      <c r="J68" s="43">
        <f t="shared" si="21"/>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x14ac:dyDescent="0.3">
      <c r="C73" s="9"/>
      <c r="D73" s="36"/>
      <c r="E73" s="36"/>
      <c r="F73" s="51"/>
      <c r="G73" s="36"/>
      <c r="H73" s="9"/>
      <c r="I73" s="36"/>
      <c r="J73" s="36"/>
      <c r="K73" s="37"/>
      <c r="L73" s="37"/>
      <c r="N73" s="27"/>
    </row>
    <row r="74" spans="1:31" x14ac:dyDescent="0.3">
      <c r="C74" s="9"/>
      <c r="D74" s="36"/>
      <c r="E74" s="36"/>
      <c r="F74" s="51"/>
      <c r="G74" s="36"/>
      <c r="H74" s="9"/>
      <c r="I74" s="36"/>
      <c r="J74" s="36"/>
      <c r="K74" s="37"/>
      <c r="L74" s="37"/>
      <c r="N74" s="27"/>
    </row>
    <row r="75" spans="1:31" x14ac:dyDescent="0.3">
      <c r="C75" s="9"/>
      <c r="D75" s="36"/>
      <c r="E75" s="36"/>
      <c r="F75" s="51"/>
      <c r="G75" s="36"/>
      <c r="H75" s="9"/>
      <c r="I75" s="36"/>
      <c r="J75" s="36"/>
      <c r="K75" s="37"/>
      <c r="L75" s="37"/>
      <c r="N75" s="27"/>
    </row>
    <row r="76" spans="1:31" x14ac:dyDescent="0.3">
      <c r="C76" s="9"/>
      <c r="D76" s="36"/>
      <c r="E76" s="36"/>
      <c r="F76" s="51"/>
      <c r="G76" s="36"/>
      <c r="H76" s="9"/>
      <c r="I76" s="36"/>
      <c r="J76" s="36"/>
      <c r="K76" s="37"/>
      <c r="L76" s="37"/>
      <c r="N76" s="27"/>
    </row>
    <row r="77" spans="1:31" x14ac:dyDescent="0.3">
      <c r="C77" s="9"/>
      <c r="D77" s="36"/>
      <c r="E77" s="36"/>
      <c r="F77" s="51"/>
      <c r="G77" s="36"/>
      <c r="H77" s="9"/>
      <c r="I77" s="36"/>
      <c r="J77" s="36"/>
      <c r="K77" s="37"/>
      <c r="L77" s="37"/>
      <c r="N77" s="27"/>
    </row>
    <row r="78" spans="1:31" x14ac:dyDescent="0.3">
      <c r="C78" s="9"/>
      <c r="D78" s="36"/>
      <c r="E78" s="36"/>
      <c r="F78" s="51"/>
      <c r="G78" s="36"/>
      <c r="H78" s="9"/>
      <c r="I78" s="36"/>
      <c r="J78" s="36"/>
      <c r="K78" s="37"/>
      <c r="L78" s="37"/>
      <c r="N78" s="27"/>
    </row>
    <row r="79" spans="1:31" x14ac:dyDescent="0.3">
      <c r="C79" s="9"/>
      <c r="D79" s="36"/>
      <c r="E79" s="36"/>
      <c r="F79" s="51"/>
      <c r="G79" s="36"/>
      <c r="H79" s="9"/>
      <c r="I79" s="36"/>
      <c r="J79" s="36"/>
      <c r="K79" s="37"/>
      <c r="L79" s="37"/>
      <c r="N79" s="27"/>
    </row>
    <row r="80" spans="1:31" x14ac:dyDescent="0.3">
      <c r="C80" s="9"/>
      <c r="D80" s="36"/>
      <c r="E80" s="36"/>
      <c r="F80" s="51"/>
      <c r="G80" s="36"/>
      <c r="H80" s="9"/>
      <c r="I80" s="36"/>
      <c r="J80" s="36"/>
      <c r="K80" s="37"/>
      <c r="L80" s="37"/>
      <c r="N80" s="27"/>
    </row>
    <row r="81" spans="3:14" x14ac:dyDescent="0.3">
      <c r="C81" s="9"/>
      <c r="D81" s="36"/>
      <c r="E81" s="36"/>
      <c r="F81" s="51"/>
      <c r="G81" s="36"/>
      <c r="H81" s="9"/>
      <c r="I81" s="36"/>
      <c r="J81" s="36"/>
      <c r="K81" s="37"/>
      <c r="L81" s="37"/>
      <c r="N81" s="27"/>
    </row>
    <row r="82" spans="3:14" x14ac:dyDescent="0.3">
      <c r="C82" s="9"/>
      <c r="D82" s="36"/>
      <c r="E82" s="36"/>
      <c r="F82" s="51"/>
      <c r="G82" s="36"/>
      <c r="H82" s="9"/>
      <c r="I82" s="36"/>
      <c r="J82" s="36"/>
      <c r="K82" s="37"/>
      <c r="L82" s="37"/>
      <c r="N82" s="27"/>
    </row>
    <row r="83" spans="3:14"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7" priority="3"/>
  </conditionalFormatting>
  <conditionalFormatting sqref="B15:B37">
    <cfRule type="duplicateValues" dxfId="6" priority="1"/>
  </conditionalFormatting>
  <conditionalFormatting sqref="H2:H37">
    <cfRule type="duplicateValues" dxfId="5" priority="4"/>
  </conditionalFormatting>
  <conditionalFormatting sqref="I1:J1048576">
    <cfRule type="cellIs" dxfId="4" priority="2" operator="greaterThan">
      <formula>0.98</formula>
    </cfRule>
  </conditionalFormatting>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C594B-5A62-4FFC-8E4F-6EDB8D638FC6}">
  <dimension ref="A1:GZ89"/>
  <sheetViews>
    <sheetView zoomScaleNormal="100" workbookViewId="0">
      <pane ySplit="1" topLeftCell="A2"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52.05"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37" si="0">C2*0.5</f>
        <v>0</v>
      </c>
      <c r="E2" s="29">
        <f t="shared" ref="E2:E37" si="1">C2-D2</f>
        <v>0</v>
      </c>
      <c r="F2" s="49" t="e">
        <f t="shared" ref="F2:F37" si="2">E2/C2</f>
        <v>#DIV/0!</v>
      </c>
      <c r="G2" s="29" t="e">
        <f t="shared" ref="G2:G37" si="3">C2*I2</f>
        <v>#DIV/0!</v>
      </c>
      <c r="H2" s="14"/>
      <c r="I2" s="30" t="e">
        <f t="shared" ref="I2:I37" si="4">H2/D2</f>
        <v>#DIV/0!</v>
      </c>
      <c r="J2" s="30" t="e">
        <f t="shared" ref="J2:J37" si="5">K2/C2</f>
        <v>#DIV/0!</v>
      </c>
      <c r="M2" s="32" t="e">
        <f t="shared" ref="M2:M37" si="6">IF(K2&lt;G2,K2-G2,0)</f>
        <v>#DIV/0!</v>
      </c>
      <c r="N2" s="27" t="e">
        <f t="shared" ref="N2:N37"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si="0"/>
        <v>0</v>
      </c>
      <c r="E29" s="29">
        <f t="shared" si="1"/>
        <v>0</v>
      </c>
      <c r="F29" s="49" t="e">
        <f t="shared" si="2"/>
        <v>#DIV/0!</v>
      </c>
      <c r="G29" s="29" t="e">
        <f t="shared" si="3"/>
        <v>#DIV/0!</v>
      </c>
      <c r="H29" s="14"/>
      <c r="I29" s="30" t="e">
        <f t="shared" si="4"/>
        <v>#DIV/0!</v>
      </c>
      <c r="J29" s="30" t="e">
        <f t="shared" si="5"/>
        <v>#DIV/0!</v>
      </c>
      <c r="M29" s="32" t="e">
        <f t="shared" si="6"/>
        <v>#DIV/0!</v>
      </c>
      <c r="N29" s="27" t="e">
        <f t="shared" si="7"/>
        <v>#DIV/0!</v>
      </c>
    </row>
    <row r="30" spans="1:208" ht="13.05" x14ac:dyDescent="0.3">
      <c r="A30" s="53"/>
      <c r="B30" s="53"/>
      <c r="C30" s="9"/>
      <c r="D30" s="28">
        <f t="shared" si="0"/>
        <v>0</v>
      </c>
      <c r="E30" s="29">
        <f t="shared" si="1"/>
        <v>0</v>
      </c>
      <c r="F30" s="49" t="e">
        <f t="shared" si="2"/>
        <v>#DIV/0!</v>
      </c>
      <c r="G30" s="29" t="e">
        <f t="shared" si="3"/>
        <v>#DIV/0!</v>
      </c>
      <c r="H30" s="14"/>
      <c r="I30" s="30" t="e">
        <f t="shared" si="4"/>
        <v>#DIV/0!</v>
      </c>
      <c r="J30" s="30" t="e">
        <f t="shared" si="5"/>
        <v>#DIV/0!</v>
      </c>
      <c r="M30" s="32" t="e">
        <f t="shared" si="6"/>
        <v>#DIV/0!</v>
      </c>
      <c r="N30" s="27" t="e">
        <f t="shared" si="7"/>
        <v>#DIV/0!</v>
      </c>
    </row>
    <row r="31" spans="1:208" ht="13.05" x14ac:dyDescent="0.3">
      <c r="A31" s="53"/>
      <c r="B31" s="53"/>
      <c r="C31" s="9"/>
      <c r="D31" s="28">
        <f t="shared" si="0"/>
        <v>0</v>
      </c>
      <c r="E31" s="29">
        <f t="shared" si="1"/>
        <v>0</v>
      </c>
      <c r="F31" s="49" t="e">
        <f t="shared" si="2"/>
        <v>#DIV/0!</v>
      </c>
      <c r="G31" s="29" t="e">
        <f t="shared" si="3"/>
        <v>#DIV/0!</v>
      </c>
      <c r="H31" s="14"/>
      <c r="I31" s="30" t="e">
        <f t="shared" si="4"/>
        <v>#DIV/0!</v>
      </c>
      <c r="J31" s="30" t="e">
        <f t="shared" si="5"/>
        <v>#DIV/0!</v>
      </c>
      <c r="M31" s="32" t="e">
        <f t="shared" si="6"/>
        <v>#DIV/0!</v>
      </c>
      <c r="N31" s="27" t="e">
        <f t="shared" si="7"/>
        <v>#DIV/0!</v>
      </c>
    </row>
    <row r="32" spans="1:208" ht="13.05" x14ac:dyDescent="0.3">
      <c r="A32" s="53"/>
      <c r="B32" s="53"/>
      <c r="C32" s="9"/>
      <c r="D32" s="28">
        <f t="shared" si="0"/>
        <v>0</v>
      </c>
      <c r="E32" s="29">
        <f t="shared" si="1"/>
        <v>0</v>
      </c>
      <c r="F32" s="49" t="e">
        <f t="shared" si="2"/>
        <v>#DIV/0!</v>
      </c>
      <c r="G32" s="29" t="e">
        <f t="shared" si="3"/>
        <v>#DIV/0!</v>
      </c>
      <c r="H32" s="14"/>
      <c r="I32" s="30" t="e">
        <f t="shared" si="4"/>
        <v>#DIV/0!</v>
      </c>
      <c r="J32" s="30" t="e">
        <f t="shared" si="5"/>
        <v>#DIV/0!</v>
      </c>
      <c r="M32" s="32" t="e">
        <f t="shared" si="6"/>
        <v>#DIV/0!</v>
      </c>
      <c r="N32" s="27" t="e">
        <f t="shared" si="7"/>
        <v>#DIV/0!</v>
      </c>
    </row>
    <row r="33" spans="1:31" ht="13.05" x14ac:dyDescent="0.3">
      <c r="A33" s="53"/>
      <c r="B33" s="53"/>
      <c r="C33" s="9"/>
      <c r="D33" s="28">
        <f t="shared" si="0"/>
        <v>0</v>
      </c>
      <c r="E33" s="29">
        <f t="shared" si="1"/>
        <v>0</v>
      </c>
      <c r="F33" s="49" t="e">
        <f t="shared" si="2"/>
        <v>#DIV/0!</v>
      </c>
      <c r="G33" s="29" t="e">
        <f t="shared" si="3"/>
        <v>#DIV/0!</v>
      </c>
      <c r="H33" s="14"/>
      <c r="I33" s="30" t="e">
        <f t="shared" si="4"/>
        <v>#DIV/0!</v>
      </c>
      <c r="J33" s="30" t="e">
        <f t="shared" si="5"/>
        <v>#DIV/0!</v>
      </c>
      <c r="M33" s="32" t="e">
        <f t="shared" si="6"/>
        <v>#DIV/0!</v>
      </c>
      <c r="N33" s="27" t="e">
        <f t="shared" si="7"/>
        <v>#DIV/0!</v>
      </c>
    </row>
    <row r="34" spans="1:31" ht="13.05" x14ac:dyDescent="0.3">
      <c r="A34" s="53"/>
      <c r="B34" s="53"/>
      <c r="C34" s="9"/>
      <c r="D34" s="28">
        <f t="shared" si="0"/>
        <v>0</v>
      </c>
      <c r="E34" s="29">
        <f t="shared" si="1"/>
        <v>0</v>
      </c>
      <c r="F34" s="49" t="e">
        <f t="shared" si="2"/>
        <v>#DIV/0!</v>
      </c>
      <c r="G34" s="29" t="e">
        <f t="shared" si="3"/>
        <v>#DIV/0!</v>
      </c>
      <c r="H34" s="14"/>
      <c r="I34" s="30" t="e">
        <f t="shared" si="4"/>
        <v>#DIV/0!</v>
      </c>
      <c r="J34" s="30" t="e">
        <f t="shared" si="5"/>
        <v>#DIV/0!</v>
      </c>
      <c r="M34" s="32" t="e">
        <f t="shared" si="6"/>
        <v>#DIV/0!</v>
      </c>
      <c r="N34" s="27" t="e">
        <f t="shared" si="7"/>
        <v>#DIV/0!</v>
      </c>
    </row>
    <row r="35" spans="1:31" x14ac:dyDescent="0.3">
      <c r="A35" s="53"/>
      <c r="B35" s="53"/>
      <c r="C35" s="9"/>
      <c r="D35" s="28">
        <f t="shared" si="0"/>
        <v>0</v>
      </c>
      <c r="E35" s="29">
        <f t="shared" si="1"/>
        <v>0</v>
      </c>
      <c r="F35" s="49" t="e">
        <f t="shared" si="2"/>
        <v>#DIV/0!</v>
      </c>
      <c r="G35" s="29" t="e">
        <f t="shared" si="3"/>
        <v>#DIV/0!</v>
      </c>
      <c r="H35" s="14"/>
      <c r="I35" s="30" t="e">
        <f t="shared" si="4"/>
        <v>#DIV/0!</v>
      </c>
      <c r="J35" s="30" t="e">
        <f t="shared" si="5"/>
        <v>#DIV/0!</v>
      </c>
      <c r="M35" s="32" t="e">
        <f t="shared" si="6"/>
        <v>#DIV/0!</v>
      </c>
      <c r="N35" s="27" t="e">
        <f t="shared" si="7"/>
        <v>#DIV/0!</v>
      </c>
    </row>
    <row r="36" spans="1:31" x14ac:dyDescent="0.3">
      <c r="A36" s="53"/>
      <c r="B36" s="53"/>
      <c r="C36" s="9"/>
      <c r="D36" s="28">
        <f t="shared" si="0"/>
        <v>0</v>
      </c>
      <c r="E36" s="29">
        <f t="shared" si="1"/>
        <v>0</v>
      </c>
      <c r="F36" s="49" t="e">
        <f t="shared" si="2"/>
        <v>#DIV/0!</v>
      </c>
      <c r="G36" s="29" t="e">
        <f t="shared" si="3"/>
        <v>#DIV/0!</v>
      </c>
      <c r="H36" s="14"/>
      <c r="I36" s="30" t="e">
        <f t="shared" si="4"/>
        <v>#DIV/0!</v>
      </c>
      <c r="J36" s="30" t="e">
        <f t="shared" si="5"/>
        <v>#DIV/0!</v>
      </c>
      <c r="M36" s="32" t="e">
        <f t="shared" si="6"/>
        <v>#DIV/0!</v>
      </c>
      <c r="N36" s="27" t="e">
        <f t="shared" si="7"/>
        <v>#DIV/0!</v>
      </c>
    </row>
    <row r="37" spans="1:31" x14ac:dyDescent="0.3">
      <c r="B37" s="53"/>
      <c r="C37" s="20"/>
      <c r="D37" s="28">
        <f t="shared" si="0"/>
        <v>0</v>
      </c>
      <c r="E37" s="29">
        <f t="shared" si="1"/>
        <v>0</v>
      </c>
      <c r="F37" s="49" t="e">
        <f t="shared" si="2"/>
        <v>#DIV/0!</v>
      </c>
      <c r="G37" s="29" t="e">
        <f t="shared" si="3"/>
        <v>#DIV/0!</v>
      </c>
      <c r="H37" s="14"/>
      <c r="I37" s="30" t="e">
        <f t="shared" si="4"/>
        <v>#DIV/0!</v>
      </c>
      <c r="J37" s="30" t="e">
        <f t="shared" si="5"/>
        <v>#DIV/0!</v>
      </c>
      <c r="M37" s="32" t="e">
        <f t="shared" si="6"/>
        <v>#DIV/0!</v>
      </c>
      <c r="N37" s="27" t="e">
        <f t="shared" si="7"/>
        <v>#DIV/0!</v>
      </c>
    </row>
    <row r="38" spans="1:31"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x14ac:dyDescent="0.3">
      <c r="C39" s="20"/>
      <c r="D39" s="27"/>
      <c r="E39" s="27"/>
      <c r="F39" s="50"/>
      <c r="G39" s="27"/>
      <c r="H39" s="20"/>
      <c r="I39" s="31"/>
      <c r="J39" s="31"/>
      <c r="K39" s="20"/>
      <c r="L39" s="20"/>
      <c r="M39" s="32" t="e">
        <f>SUM(M38+N38)</f>
        <v>#DIV/0!</v>
      </c>
      <c r="N39" s="27"/>
    </row>
    <row r="40" spans="1:31" x14ac:dyDescent="0.3">
      <c r="C40" s="20"/>
      <c r="D40" s="27"/>
      <c r="E40" s="27"/>
      <c r="F40" s="50"/>
      <c r="G40" s="27"/>
      <c r="H40" s="20"/>
      <c r="I40" s="31"/>
      <c r="J40" s="31"/>
      <c r="K40" s="20"/>
      <c r="L40" s="20"/>
      <c r="M40" s="32"/>
      <c r="N40" s="27"/>
    </row>
    <row r="41" spans="1:31" x14ac:dyDescent="0.3">
      <c r="C41" s="20"/>
      <c r="D41" s="27"/>
      <c r="E41" s="27"/>
      <c r="F41" s="50"/>
      <c r="G41" s="27"/>
      <c r="H41" s="20"/>
      <c r="I41" s="31"/>
      <c r="J41" s="31"/>
      <c r="K41" s="20"/>
      <c r="L41" s="20"/>
      <c r="M41" s="32"/>
      <c r="N41" s="27"/>
    </row>
    <row r="42" spans="1:31" x14ac:dyDescent="0.3">
      <c r="C42" s="9"/>
      <c r="D42" s="36"/>
      <c r="E42" s="36"/>
      <c r="F42" s="51"/>
      <c r="G42" s="36"/>
      <c r="H42" s="9"/>
      <c r="I42" s="36"/>
      <c r="J42" s="36"/>
      <c r="K42" s="37"/>
      <c r="L42" s="37"/>
      <c r="N42" s="27"/>
    </row>
    <row r="43" spans="1:31" x14ac:dyDescent="0.3">
      <c r="C43" s="9"/>
      <c r="D43" s="36"/>
      <c r="E43" s="36"/>
      <c r="F43" s="51"/>
      <c r="G43" s="36"/>
      <c r="H43" s="9"/>
      <c r="I43" s="36"/>
      <c r="J43" s="36"/>
      <c r="K43" s="37"/>
      <c r="L43" s="37"/>
      <c r="N43" s="27"/>
    </row>
    <row r="44" spans="1:31" x14ac:dyDescent="0.3">
      <c r="C44" s="9"/>
      <c r="D44" s="36"/>
      <c r="E44" s="36"/>
      <c r="F44" s="51"/>
      <c r="G44" s="36"/>
      <c r="H44" s="9"/>
      <c r="I44" s="36"/>
      <c r="J44" s="36"/>
      <c r="K44" s="37"/>
      <c r="L44" s="37"/>
      <c r="N44" s="27"/>
    </row>
    <row r="45" spans="1:31"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8">C47*0.55</f>
        <v>5255.2995000000001</v>
      </c>
      <c r="E47" s="39">
        <f t="shared" ref="E47:E55" si="9">C47-D47</f>
        <v>4299.7905000000001</v>
      </c>
      <c r="F47" s="49">
        <f t="shared" ref="F47:F55" si="10">E47/C47</f>
        <v>0.45</v>
      </c>
      <c r="G47" s="39">
        <f t="shared" ref="G47:G55" si="11">C47*I47</f>
        <v>0</v>
      </c>
      <c r="I47" s="40">
        <f t="shared" ref="I47:I55" si="12">H47/D47</f>
        <v>0</v>
      </c>
      <c r="J47" s="40">
        <f t="shared" ref="J47:J55" si="13">K47/C47</f>
        <v>0</v>
      </c>
      <c r="K47" s="14"/>
      <c r="L47" s="14"/>
      <c r="M47" s="39">
        <f t="shared" ref="M47:M55" si="14">IF(K47&lt;G47,K47-G47,0)</f>
        <v>0</v>
      </c>
      <c r="N47" s="41">
        <f t="shared" ref="N47:N55" si="15">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8"/>
        <v>3715.3105</v>
      </c>
      <c r="E48" s="39">
        <f t="shared" si="9"/>
        <v>3039.7994999999996</v>
      </c>
      <c r="F48" s="49">
        <f t="shared" si="10"/>
        <v>0.44999999999999996</v>
      </c>
      <c r="G48" s="39">
        <f t="shared" si="11"/>
        <v>454.54545454545456</v>
      </c>
      <c r="H48" s="14">
        <v>250</v>
      </c>
      <c r="I48" s="40">
        <f t="shared" si="12"/>
        <v>6.728912697875454E-2</v>
      </c>
      <c r="J48" s="40">
        <f t="shared" si="13"/>
        <v>0.97364957787511974</v>
      </c>
      <c r="K48" s="14">
        <v>6577.11</v>
      </c>
      <c r="L48" s="14"/>
      <c r="M48" s="39">
        <f t="shared" si="14"/>
        <v>0</v>
      </c>
      <c r="N48" s="41">
        <f t="shared" si="15"/>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8"/>
        <v>2642.8050000000003</v>
      </c>
      <c r="E49" s="39">
        <f t="shared" si="9"/>
        <v>2162.2950000000001</v>
      </c>
      <c r="F49" s="49">
        <f t="shared" si="10"/>
        <v>0.44999999999999996</v>
      </c>
      <c r="G49" s="39">
        <f t="shared" si="11"/>
        <v>1045.4545454545453</v>
      </c>
      <c r="H49" s="14">
        <v>575</v>
      </c>
      <c r="I49" s="40">
        <f t="shared" si="12"/>
        <v>0.2175718602015661</v>
      </c>
      <c r="J49" s="40">
        <f t="shared" si="13"/>
        <v>0</v>
      </c>
      <c r="K49" s="14"/>
      <c r="L49" s="14"/>
      <c r="M49" s="39">
        <f t="shared" si="14"/>
        <v>-1045.4545454545453</v>
      </c>
      <c r="N49" s="41">
        <f t="shared" si="15"/>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8"/>
        <v>764.3515000000001</v>
      </c>
      <c r="E50" s="39">
        <f t="shared" si="9"/>
        <v>625.37849999999992</v>
      </c>
      <c r="F50" s="49">
        <f t="shared" si="10"/>
        <v>0.44999999999999996</v>
      </c>
      <c r="G50" s="39">
        <f t="shared" si="11"/>
        <v>590.90909090909088</v>
      </c>
      <c r="H50" s="14">
        <v>325</v>
      </c>
      <c r="I50" s="40">
        <f t="shared" si="12"/>
        <v>0.42519704612341308</v>
      </c>
      <c r="J50" s="40">
        <f t="shared" si="13"/>
        <v>0</v>
      </c>
      <c r="K50" s="14"/>
      <c r="L50" s="14"/>
      <c r="M50" s="39">
        <f t="shared" si="14"/>
        <v>-590.90909090909088</v>
      </c>
      <c r="N50" s="41">
        <f t="shared" si="15"/>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8"/>
        <v>767112.995</v>
      </c>
      <c r="E51" s="39">
        <f t="shared" si="9"/>
        <v>627637.90499999991</v>
      </c>
      <c r="F51" s="49">
        <f t="shared" si="10"/>
        <v>0.44999999999999996</v>
      </c>
      <c r="G51" s="39">
        <f t="shared" si="11"/>
        <v>1159890.0909090911</v>
      </c>
      <c r="H51" s="16">
        <v>637939.55000000005</v>
      </c>
      <c r="I51" s="40">
        <f t="shared" si="12"/>
        <v>0.83161092845259399</v>
      </c>
      <c r="J51" s="40">
        <f t="shared" si="13"/>
        <v>0.84626425406859396</v>
      </c>
      <c r="K51" s="14">
        <v>1180327.83</v>
      </c>
      <c r="L51" s="14"/>
      <c r="M51" s="39">
        <f t="shared" si="14"/>
        <v>0</v>
      </c>
      <c r="N51" s="41">
        <f t="shared" si="15"/>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8"/>
        <v>880.00000000000011</v>
      </c>
      <c r="E52" s="39">
        <f t="shared" si="9"/>
        <v>719.99999999999989</v>
      </c>
      <c r="F52" s="49">
        <f t="shared" si="10"/>
        <v>0.44999999999999996</v>
      </c>
      <c r="G52" s="39">
        <f t="shared" si="11"/>
        <v>1639.8181818181815</v>
      </c>
      <c r="H52" s="16">
        <v>901.9</v>
      </c>
      <c r="I52" s="40">
        <f t="shared" si="12"/>
        <v>1.0248863636363634</v>
      </c>
      <c r="J52" s="40">
        <f t="shared" si="13"/>
        <v>0</v>
      </c>
      <c r="K52" s="17"/>
      <c r="L52" s="17"/>
      <c r="M52" s="39">
        <f t="shared" si="14"/>
        <v>-1639.8181818181815</v>
      </c>
      <c r="N52" s="41">
        <f t="shared" si="15"/>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8"/>
        <v>3613.1865000000003</v>
      </c>
      <c r="E53" s="39">
        <f t="shared" si="9"/>
        <v>2956.2435</v>
      </c>
      <c r="F53" s="49">
        <f t="shared" si="10"/>
        <v>0.45</v>
      </c>
      <c r="G53" s="39">
        <f t="shared" si="11"/>
        <v>7454.545454545454</v>
      </c>
      <c r="H53" s="16">
        <v>4100</v>
      </c>
      <c r="I53" s="40">
        <f t="shared" si="12"/>
        <v>1.1347324584546077</v>
      </c>
      <c r="J53" s="40">
        <f t="shared" si="13"/>
        <v>0</v>
      </c>
      <c r="K53" s="14"/>
      <c r="L53" s="14"/>
      <c r="M53" s="39">
        <f t="shared" si="14"/>
        <v>-7454.545454545454</v>
      </c>
      <c r="N53" s="41">
        <f t="shared" si="15"/>
        <v>0</v>
      </c>
      <c r="O53" s="11" t="s">
        <v>11</v>
      </c>
      <c r="P53" s="15"/>
    </row>
    <row r="54" spans="1:31" s="11" customFormat="1" ht="13.05" hidden="1" x14ac:dyDescent="0.3">
      <c r="A54" s="52" t="s">
        <v>20</v>
      </c>
      <c r="B54" s="52"/>
      <c r="C54" s="13">
        <f>H54/0.55</f>
        <v>4750</v>
      </c>
      <c r="D54" s="38">
        <f t="shared" si="8"/>
        <v>2612.5</v>
      </c>
      <c r="E54" s="39">
        <f t="shared" si="9"/>
        <v>2137.5</v>
      </c>
      <c r="F54" s="49">
        <f t="shared" si="10"/>
        <v>0.45</v>
      </c>
      <c r="G54" s="39">
        <f t="shared" si="11"/>
        <v>4750</v>
      </c>
      <c r="H54" s="14">
        <v>2612.5</v>
      </c>
      <c r="I54" s="40">
        <f t="shared" si="12"/>
        <v>1</v>
      </c>
      <c r="J54" s="40">
        <f t="shared" si="13"/>
        <v>0</v>
      </c>
      <c r="K54" s="14"/>
      <c r="L54" s="14"/>
      <c r="M54" s="39">
        <f t="shared" si="14"/>
        <v>-4750</v>
      </c>
      <c r="N54" s="41">
        <f t="shared" si="15"/>
        <v>0</v>
      </c>
      <c r="O54" s="11" t="s">
        <v>21</v>
      </c>
      <c r="P54" s="15"/>
    </row>
    <row r="55" spans="1:31" s="11" customFormat="1" ht="13.05" hidden="1" x14ac:dyDescent="0.3">
      <c r="A55" s="52" t="s">
        <v>22</v>
      </c>
      <c r="B55" s="52"/>
      <c r="C55" s="13">
        <f>H55/0.55</f>
        <v>1181.8181818181818</v>
      </c>
      <c r="D55" s="38">
        <f t="shared" si="8"/>
        <v>650</v>
      </c>
      <c r="E55" s="39">
        <f t="shared" si="9"/>
        <v>531.81818181818176</v>
      </c>
      <c r="F55" s="49">
        <f t="shared" si="10"/>
        <v>0.44999999999999996</v>
      </c>
      <c r="G55" s="39">
        <f t="shared" si="11"/>
        <v>1181.8181818181818</v>
      </c>
      <c r="H55" s="14">
        <v>650</v>
      </c>
      <c r="I55" s="40">
        <f t="shared" si="12"/>
        <v>1</v>
      </c>
      <c r="J55" s="40">
        <f t="shared" si="13"/>
        <v>0</v>
      </c>
      <c r="K55" s="14"/>
      <c r="L55" s="14"/>
      <c r="M55" s="39">
        <f t="shared" si="14"/>
        <v>-1181.8181818181818</v>
      </c>
      <c r="N55" s="41">
        <f t="shared" si="15"/>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16">C62*0.8</f>
        <v>44625.600000000006</v>
      </c>
      <c r="E62" s="45">
        <f t="shared" ref="E62:E67" si="17">C62-D62</f>
        <v>11156.399999999994</v>
      </c>
      <c r="F62" s="49">
        <f t="shared" ref="F62:F68" si="18">E62/C62</f>
        <v>0.1999999999999999</v>
      </c>
      <c r="G62" s="45">
        <f t="shared" ref="G62:G67" si="19">C62*I62</f>
        <v>55782.062499999993</v>
      </c>
      <c r="H62" s="18">
        <v>44625.65</v>
      </c>
      <c r="I62" s="46">
        <f t="shared" ref="I62:I68" si="20">H62/D62</f>
        <v>1.0000011204331145</v>
      </c>
      <c r="J62" s="46">
        <f t="shared" ref="J62:J68" si="21">K62/C62</f>
        <v>5.1836613961492958E-2</v>
      </c>
      <c r="K62" s="17">
        <v>2891.55</v>
      </c>
      <c r="L62" s="17"/>
      <c r="M62" s="45">
        <f t="shared" ref="M62:M67" si="22">IF(K62&lt;G62,K62-G62,0)</f>
        <v>-52890.51249999999</v>
      </c>
      <c r="N62" s="47">
        <f t="shared" ref="N62:N67" si="23">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16"/>
        <v>3426.9799999999996</v>
      </c>
      <c r="E63" s="45">
        <f t="shared" si="17"/>
        <v>856.74499999999989</v>
      </c>
      <c r="F63" s="49">
        <f t="shared" si="18"/>
        <v>0.2</v>
      </c>
      <c r="G63" s="45">
        <f t="shared" si="19"/>
        <v>4283.7250000000004</v>
      </c>
      <c r="H63" s="14">
        <v>3426.98</v>
      </c>
      <c r="I63" s="46">
        <f t="shared" si="20"/>
        <v>1.0000000000000002</v>
      </c>
      <c r="J63" s="46">
        <f t="shared" si="21"/>
        <v>0</v>
      </c>
      <c r="M63" s="45">
        <f t="shared" si="22"/>
        <v>-4283.7250000000004</v>
      </c>
      <c r="N63" s="47">
        <f t="shared" si="23"/>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16"/>
        <v>5812.05</v>
      </c>
      <c r="E64" s="45">
        <f t="shared" si="17"/>
        <v>1453.0124999999998</v>
      </c>
      <c r="F64" s="49">
        <f t="shared" si="18"/>
        <v>0.19999999999999998</v>
      </c>
      <c r="G64" s="45">
        <f t="shared" si="19"/>
        <v>7265.0625</v>
      </c>
      <c r="H64" s="14">
        <v>5812.05</v>
      </c>
      <c r="I64" s="46">
        <f t="shared" si="20"/>
        <v>1</v>
      </c>
      <c r="J64" s="46">
        <f t="shared" si="21"/>
        <v>0.96854225273354499</v>
      </c>
      <c r="K64" s="14">
        <v>7036.52</v>
      </c>
      <c r="L64" s="14"/>
      <c r="M64" s="45">
        <f t="shared" si="22"/>
        <v>-228.54249999999956</v>
      </c>
      <c r="N64" s="47">
        <f t="shared" si="23"/>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16"/>
        <v>271</v>
      </c>
      <c r="E65" s="45">
        <f t="shared" si="17"/>
        <v>67.75</v>
      </c>
      <c r="F65" s="49">
        <f t="shared" si="18"/>
        <v>0.2</v>
      </c>
      <c r="G65" s="45">
        <f t="shared" si="19"/>
        <v>338.75</v>
      </c>
      <c r="H65" s="13">
        <v>271</v>
      </c>
      <c r="I65" s="46">
        <f t="shared" si="20"/>
        <v>1</v>
      </c>
      <c r="J65" s="46">
        <f t="shared" si="21"/>
        <v>0</v>
      </c>
      <c r="K65" s="13"/>
      <c r="L65" s="13"/>
      <c r="M65" s="45">
        <f t="shared" si="22"/>
        <v>-338.75</v>
      </c>
      <c r="N65" s="47">
        <f t="shared" si="23"/>
        <v>0</v>
      </c>
      <c r="O65" s="23" t="s">
        <v>8</v>
      </c>
      <c r="P65" s="24">
        <v>43405.361111111109</v>
      </c>
      <c r="Q65" s="23" t="s">
        <v>27</v>
      </c>
    </row>
    <row r="66" spans="1:31" ht="13.05" hidden="1" x14ac:dyDescent="0.3">
      <c r="A66" s="52" t="s">
        <v>28</v>
      </c>
      <c r="C66" s="13">
        <f>H66/0.8</f>
        <v>25268.487499999999</v>
      </c>
      <c r="D66" s="44">
        <f t="shared" si="16"/>
        <v>20214.79</v>
      </c>
      <c r="E66" s="45">
        <f t="shared" si="17"/>
        <v>5053.6974999999984</v>
      </c>
      <c r="F66" s="49">
        <f t="shared" si="18"/>
        <v>0.19999999999999996</v>
      </c>
      <c r="G66" s="45">
        <f t="shared" si="19"/>
        <v>25268.487499999999</v>
      </c>
      <c r="H66" s="14">
        <v>20214.79</v>
      </c>
      <c r="I66" s="46">
        <f t="shared" si="20"/>
        <v>1</v>
      </c>
      <c r="J66" s="46">
        <f t="shared" si="21"/>
        <v>0</v>
      </c>
      <c r="M66" s="45">
        <f t="shared" si="22"/>
        <v>-25268.487499999999</v>
      </c>
      <c r="N66" s="47">
        <f t="shared" si="23"/>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16"/>
        <v>7755.630000000001</v>
      </c>
      <c r="E67" s="45">
        <f t="shared" si="17"/>
        <v>1938.9074999999993</v>
      </c>
      <c r="F67" s="49">
        <f t="shared" si="18"/>
        <v>0.19999999999999993</v>
      </c>
      <c r="G67" s="45">
        <f t="shared" si="19"/>
        <v>9694.5374999999985</v>
      </c>
      <c r="H67" s="14">
        <v>7755.63</v>
      </c>
      <c r="I67" s="46">
        <f t="shared" si="20"/>
        <v>0.99999999999999989</v>
      </c>
      <c r="J67" s="46">
        <f t="shared" si="21"/>
        <v>0</v>
      </c>
      <c r="K67" s="17"/>
      <c r="L67" s="17"/>
      <c r="M67" s="45">
        <f t="shared" si="22"/>
        <v>-9694.5374999999985</v>
      </c>
      <c r="N67" s="47">
        <f t="shared" si="23"/>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18"/>
        <v>9.1297657115401318E-2</v>
      </c>
      <c r="G68" s="8">
        <f>SUM(G63:G67)</f>
        <v>46850.5625</v>
      </c>
      <c r="H68" s="22">
        <f>SUM(H62:H67)</f>
        <v>82106.100000000006</v>
      </c>
      <c r="I68" s="43">
        <f t="shared" si="20"/>
        <v>1.0000006089685229</v>
      </c>
      <c r="J68" s="43">
        <f t="shared" si="21"/>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x14ac:dyDescent="0.3">
      <c r="C73" s="9"/>
      <c r="D73" s="36"/>
      <c r="E73" s="36"/>
      <c r="F73" s="51"/>
      <c r="G73" s="36"/>
      <c r="H73" s="9"/>
      <c r="I73" s="36"/>
      <c r="J73" s="36"/>
      <c r="K73" s="37"/>
      <c r="L73" s="37"/>
      <c r="N73" s="27"/>
    </row>
    <row r="74" spans="1:31" x14ac:dyDescent="0.3">
      <c r="C74" s="9"/>
      <c r="D74" s="36"/>
      <c r="E74" s="36"/>
      <c r="F74" s="51"/>
      <c r="G74" s="36"/>
      <c r="H74" s="9"/>
      <c r="I74" s="36"/>
      <c r="J74" s="36"/>
      <c r="K74" s="37"/>
      <c r="L74" s="37"/>
      <c r="N74" s="27"/>
    </row>
    <row r="75" spans="1:31" x14ac:dyDescent="0.3">
      <c r="C75" s="9"/>
      <c r="D75" s="36"/>
      <c r="E75" s="36"/>
      <c r="F75" s="51"/>
      <c r="G75" s="36"/>
      <c r="H75" s="9"/>
      <c r="I75" s="36"/>
      <c r="J75" s="36"/>
      <c r="K75" s="37"/>
      <c r="L75" s="37"/>
      <c r="N75" s="27"/>
    </row>
    <row r="76" spans="1:31" x14ac:dyDescent="0.3">
      <c r="C76" s="9"/>
      <c r="D76" s="36"/>
      <c r="E76" s="36"/>
      <c r="F76" s="51"/>
      <c r="G76" s="36"/>
      <c r="H76" s="9"/>
      <c r="I76" s="36"/>
      <c r="J76" s="36"/>
      <c r="K76" s="37"/>
      <c r="L76" s="37"/>
      <c r="N76" s="27"/>
    </row>
    <row r="77" spans="1:31" x14ac:dyDescent="0.3">
      <c r="C77" s="9"/>
      <c r="D77" s="36"/>
      <c r="E77" s="36"/>
      <c r="F77" s="51"/>
      <c r="G77" s="36"/>
      <c r="H77" s="9"/>
      <c r="I77" s="36"/>
      <c r="J77" s="36"/>
      <c r="K77" s="37"/>
      <c r="L77" s="37"/>
      <c r="N77" s="27"/>
    </row>
    <row r="78" spans="1:31" x14ac:dyDescent="0.3">
      <c r="C78" s="9"/>
      <c r="D78" s="36"/>
      <c r="E78" s="36"/>
      <c r="F78" s="51"/>
      <c r="G78" s="36"/>
      <c r="H78" s="9"/>
      <c r="I78" s="36"/>
      <c r="J78" s="36"/>
      <c r="K78" s="37"/>
      <c r="L78" s="37"/>
      <c r="N78" s="27"/>
    </row>
    <row r="79" spans="1:31" x14ac:dyDescent="0.3">
      <c r="C79" s="9"/>
      <c r="D79" s="36"/>
      <c r="E79" s="36"/>
      <c r="F79" s="51"/>
      <c r="G79" s="36"/>
      <c r="H79" s="9"/>
      <c r="I79" s="36"/>
      <c r="J79" s="36"/>
      <c r="K79" s="37"/>
      <c r="L79" s="37"/>
      <c r="N79" s="27"/>
    </row>
    <row r="80" spans="1:31" x14ac:dyDescent="0.3">
      <c r="C80" s="9"/>
      <c r="D80" s="36"/>
      <c r="E80" s="36"/>
      <c r="F80" s="51"/>
      <c r="G80" s="36"/>
      <c r="H80" s="9"/>
      <c r="I80" s="36"/>
      <c r="J80" s="36"/>
      <c r="K80" s="37"/>
      <c r="L80" s="37"/>
      <c r="N80" s="27"/>
    </row>
    <row r="81" spans="3:14" x14ac:dyDescent="0.3">
      <c r="C81" s="9"/>
      <c r="D81" s="36"/>
      <c r="E81" s="36"/>
      <c r="F81" s="51"/>
      <c r="G81" s="36"/>
      <c r="H81" s="9"/>
      <c r="I81" s="36"/>
      <c r="J81" s="36"/>
      <c r="K81" s="37"/>
      <c r="L81" s="37"/>
      <c r="N81" s="27"/>
    </row>
    <row r="82" spans="3:14" x14ac:dyDescent="0.3">
      <c r="C82" s="9"/>
      <c r="D82" s="36"/>
      <c r="E82" s="36"/>
      <c r="F82" s="51"/>
      <c r="G82" s="36"/>
      <c r="H82" s="9"/>
      <c r="I82" s="36"/>
      <c r="J82" s="36"/>
      <c r="K82" s="37"/>
      <c r="L82" s="37"/>
      <c r="N82" s="27"/>
    </row>
    <row r="83" spans="3:14"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3" priority="3"/>
  </conditionalFormatting>
  <conditionalFormatting sqref="B15:B37">
    <cfRule type="duplicateValues" dxfId="2" priority="1"/>
  </conditionalFormatting>
  <conditionalFormatting sqref="H2:H37">
    <cfRule type="duplicateValues" dxfId="1" priority="4"/>
  </conditionalFormatting>
  <conditionalFormatting sqref="I1:J1048576">
    <cfRule type="cellIs" dxfId="0" priority="2" operator="greaterThan">
      <formula>0.98</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97694-D1F0-4D98-A23D-29751956647A}">
  <dimension ref="A1:AE62"/>
  <sheetViews>
    <sheetView topLeftCell="B1" zoomScale="150" zoomScaleNormal="150" workbookViewId="0">
      <pane ySplit="1" topLeftCell="A2" activePane="bottomLeft" state="frozen"/>
      <selection activeCell="A64" sqref="A64"/>
      <selection pane="bottomLeft" activeCell="M1" sqref="M1:N1"/>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22" s="64" customFormat="1" ht="39"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22" ht="13.05" x14ac:dyDescent="0.3">
      <c r="A2" s="55" t="s">
        <v>35</v>
      </c>
      <c r="B2" s="55" t="s">
        <v>11</v>
      </c>
      <c r="C2" s="48">
        <v>200000</v>
      </c>
      <c r="D2" s="28">
        <f>C2*F2</f>
        <v>110000.00000000001</v>
      </c>
      <c r="E2" s="29">
        <f t="shared" ref="E2" si="0">C2-D2</f>
        <v>89999.999999999985</v>
      </c>
      <c r="F2" s="49">
        <v>0.55000000000000004</v>
      </c>
      <c r="G2" s="29">
        <f t="shared" ref="G2:G7" si="1">C2*I2</f>
        <v>172519.99999999997</v>
      </c>
      <c r="H2" s="14">
        <v>94886</v>
      </c>
      <c r="I2" s="30">
        <f t="shared" ref="I2:I6" si="2">H2/D2</f>
        <v>0.86259999999999992</v>
      </c>
      <c r="J2" s="30">
        <f t="shared" ref="J2:J9" si="3">K2/C2</f>
        <v>0.1</v>
      </c>
      <c r="K2" s="17">
        <v>20000</v>
      </c>
      <c r="L2" s="17">
        <v>75000</v>
      </c>
      <c r="M2" s="32">
        <f t="shared" ref="M2:M9" si="4">IF(K2&lt;G2,K2-G2,0)</f>
        <v>-152519.99999999997</v>
      </c>
      <c r="N2" s="27">
        <f t="shared" ref="N2:N9" si="5">IF(K2&gt;G2,K2-G2,0)</f>
        <v>0</v>
      </c>
    </row>
    <row r="3" spans="1:22" s="4" customFormat="1" ht="13.05" x14ac:dyDescent="0.3">
      <c r="A3" s="55" t="s">
        <v>36</v>
      </c>
      <c r="B3" s="55" t="s">
        <v>10</v>
      </c>
      <c r="C3" s="48">
        <v>90000</v>
      </c>
      <c r="D3" s="28">
        <f t="shared" ref="D3:D8" si="6">C3*F3</f>
        <v>45000</v>
      </c>
      <c r="E3" s="29">
        <f t="shared" ref="E3:E8" si="7">C3-D3</f>
        <v>45000</v>
      </c>
      <c r="F3" s="49">
        <v>0.5</v>
      </c>
      <c r="G3" s="29">
        <f t="shared" si="1"/>
        <v>35600</v>
      </c>
      <c r="H3" s="14">
        <v>17800</v>
      </c>
      <c r="I3" s="30">
        <f t="shared" si="2"/>
        <v>0.39555555555555555</v>
      </c>
      <c r="J3" s="30">
        <f t="shared" si="3"/>
        <v>1</v>
      </c>
      <c r="K3" s="17">
        <v>90000</v>
      </c>
      <c r="L3" s="17">
        <v>81000</v>
      </c>
      <c r="M3" s="32">
        <f t="shared" si="4"/>
        <v>0</v>
      </c>
      <c r="N3" s="27">
        <f t="shared" si="5"/>
        <v>54400</v>
      </c>
      <c r="O3" s="1"/>
      <c r="P3" s="1"/>
      <c r="Q3" s="1"/>
      <c r="R3" s="1"/>
      <c r="S3" s="1"/>
      <c r="T3" s="1"/>
      <c r="U3" s="1"/>
      <c r="V3" s="1"/>
    </row>
    <row r="4" spans="1:22" s="3" customFormat="1" ht="13.05" x14ac:dyDescent="0.3">
      <c r="A4" s="55" t="s">
        <v>37</v>
      </c>
      <c r="B4" s="55" t="s">
        <v>9</v>
      </c>
      <c r="C4" s="48">
        <v>60000</v>
      </c>
      <c r="D4" s="28">
        <f t="shared" si="6"/>
        <v>27000</v>
      </c>
      <c r="E4" s="29">
        <f t="shared" si="7"/>
        <v>33000</v>
      </c>
      <c r="F4" s="49">
        <v>0.45</v>
      </c>
      <c r="G4" s="29">
        <f t="shared" si="1"/>
        <v>49877.777777777781</v>
      </c>
      <c r="H4" s="14">
        <v>22445</v>
      </c>
      <c r="I4" s="30">
        <f t="shared" si="2"/>
        <v>0.83129629629629631</v>
      </c>
      <c r="J4" s="30">
        <f t="shared" si="3"/>
        <v>9.166666666666666E-2</v>
      </c>
      <c r="K4" s="17">
        <v>5500</v>
      </c>
      <c r="L4" s="17">
        <v>25000</v>
      </c>
      <c r="M4" s="32">
        <f t="shared" si="4"/>
        <v>-44377.777777777781</v>
      </c>
      <c r="N4" s="27">
        <f t="shared" si="5"/>
        <v>0</v>
      </c>
      <c r="O4" s="1"/>
      <c r="P4" s="1"/>
      <c r="Q4" s="1"/>
      <c r="R4" s="1"/>
      <c r="S4" s="1"/>
      <c r="T4" s="1"/>
      <c r="U4" s="1"/>
      <c r="V4" s="1"/>
    </row>
    <row r="5" spans="1:22" s="3" customFormat="1" ht="13.05" x14ac:dyDescent="0.3">
      <c r="A5" s="55" t="s">
        <v>38</v>
      </c>
      <c r="B5" s="55" t="s">
        <v>10</v>
      </c>
      <c r="C5" s="48">
        <v>160000</v>
      </c>
      <c r="D5" s="28">
        <f t="shared" si="6"/>
        <v>72000</v>
      </c>
      <c r="E5" s="29">
        <f t="shared" si="7"/>
        <v>88000</v>
      </c>
      <c r="F5" s="49">
        <v>0.45</v>
      </c>
      <c r="G5" s="29">
        <f t="shared" si="1"/>
        <v>10222.222222222221</v>
      </c>
      <c r="H5" s="14">
        <v>4600</v>
      </c>
      <c r="I5" s="30">
        <f t="shared" si="2"/>
        <v>6.3888888888888884E-2</v>
      </c>
      <c r="J5" s="30">
        <f t="shared" si="3"/>
        <v>0</v>
      </c>
      <c r="K5" s="13"/>
      <c r="L5" s="17">
        <v>2500</v>
      </c>
      <c r="M5" s="32">
        <f t="shared" si="4"/>
        <v>-10222.222222222221</v>
      </c>
      <c r="N5" s="27">
        <f t="shared" si="5"/>
        <v>0</v>
      </c>
      <c r="O5" s="1"/>
      <c r="P5" s="1"/>
      <c r="Q5" s="1"/>
      <c r="R5" s="1"/>
      <c r="S5" s="1"/>
      <c r="T5" s="1"/>
      <c r="U5" s="1"/>
      <c r="V5" s="1"/>
    </row>
    <row r="6" spans="1:22" ht="13.05" x14ac:dyDescent="0.3">
      <c r="A6" s="55" t="s">
        <v>39</v>
      </c>
      <c r="B6" s="55" t="s">
        <v>10</v>
      </c>
      <c r="C6" s="14">
        <v>185000</v>
      </c>
      <c r="D6" s="28">
        <f t="shared" si="6"/>
        <v>83250</v>
      </c>
      <c r="E6" s="29">
        <f t="shared" si="7"/>
        <v>101750</v>
      </c>
      <c r="F6" s="49">
        <v>0.45</v>
      </c>
      <c r="G6" s="29">
        <f t="shared" si="1"/>
        <v>171111.11111111112</v>
      </c>
      <c r="H6" s="14">
        <v>77000</v>
      </c>
      <c r="I6" s="30">
        <f t="shared" si="2"/>
        <v>0.92492492492492495</v>
      </c>
      <c r="J6" s="30">
        <f t="shared" si="3"/>
        <v>3.8918918918918917E-2</v>
      </c>
      <c r="K6" s="13">
        <v>7200</v>
      </c>
      <c r="L6" s="17">
        <v>25000</v>
      </c>
      <c r="M6" s="32">
        <f t="shared" si="4"/>
        <v>-163911.11111111112</v>
      </c>
      <c r="N6" s="27">
        <f t="shared" si="5"/>
        <v>0</v>
      </c>
    </row>
    <row r="7" spans="1:22" ht="14.25" customHeight="1" x14ac:dyDescent="0.3">
      <c r="A7" s="55" t="s">
        <v>40</v>
      </c>
      <c r="B7" s="56" t="s">
        <v>10</v>
      </c>
      <c r="C7" s="13">
        <v>100000</v>
      </c>
      <c r="D7" s="28">
        <f t="shared" si="6"/>
        <v>40000</v>
      </c>
      <c r="E7" s="29">
        <f t="shared" si="7"/>
        <v>60000</v>
      </c>
      <c r="F7" s="49">
        <v>0.4</v>
      </c>
      <c r="G7" s="29">
        <f t="shared" si="1"/>
        <v>95000</v>
      </c>
      <c r="H7" s="14">
        <v>38000</v>
      </c>
      <c r="I7" s="30">
        <f t="shared" ref="I7:I9" si="8">H7/D7</f>
        <v>0.95</v>
      </c>
      <c r="J7" s="30">
        <f t="shared" si="3"/>
        <v>0.6</v>
      </c>
      <c r="K7" s="13">
        <v>60000</v>
      </c>
      <c r="L7" s="17">
        <v>55500</v>
      </c>
      <c r="M7" s="32">
        <f t="shared" si="4"/>
        <v>-35000</v>
      </c>
      <c r="N7" s="27">
        <f t="shared" si="5"/>
        <v>0</v>
      </c>
    </row>
    <row r="8" spans="1:22" ht="14.25" customHeight="1" x14ac:dyDescent="0.3">
      <c r="A8" s="55" t="s">
        <v>41</v>
      </c>
      <c r="B8" s="56" t="s">
        <v>21</v>
      </c>
      <c r="C8" s="13">
        <v>10000</v>
      </c>
      <c r="D8" s="28">
        <f t="shared" si="6"/>
        <v>5000</v>
      </c>
      <c r="E8" s="29">
        <f t="shared" si="7"/>
        <v>5000</v>
      </c>
      <c r="F8" s="49">
        <v>0.5</v>
      </c>
      <c r="G8" s="29">
        <f t="shared" ref="G8:G9" si="9">C8*I8</f>
        <v>6000</v>
      </c>
      <c r="H8" s="14">
        <v>3000</v>
      </c>
      <c r="I8" s="30">
        <f t="shared" si="8"/>
        <v>0.6</v>
      </c>
      <c r="J8" s="30">
        <f t="shared" si="3"/>
        <v>0.9</v>
      </c>
      <c r="K8" s="13">
        <v>9000</v>
      </c>
      <c r="L8" s="17">
        <v>2500</v>
      </c>
      <c r="M8" s="32">
        <f t="shared" si="4"/>
        <v>0</v>
      </c>
      <c r="N8" s="27">
        <f t="shared" si="5"/>
        <v>3000</v>
      </c>
    </row>
    <row r="9" spans="1:22" ht="13.05" x14ac:dyDescent="0.3">
      <c r="A9" s="56" t="s">
        <v>43</v>
      </c>
      <c r="B9" s="56" t="s">
        <v>10</v>
      </c>
      <c r="C9" s="9">
        <v>250000</v>
      </c>
      <c r="D9" s="28">
        <f t="shared" ref="D9" si="10">C9*0.5</f>
        <v>125000</v>
      </c>
      <c r="E9" s="29">
        <f t="shared" ref="E9" si="11">C9-D9</f>
        <v>125000</v>
      </c>
      <c r="F9" s="49">
        <f t="shared" ref="F9" si="12">E9/C9</f>
        <v>0.5</v>
      </c>
      <c r="G9" s="29">
        <f t="shared" si="9"/>
        <v>40000</v>
      </c>
      <c r="H9" s="14">
        <v>20000</v>
      </c>
      <c r="I9" s="30">
        <f t="shared" si="8"/>
        <v>0.16</v>
      </c>
      <c r="J9" s="30">
        <f t="shared" si="3"/>
        <v>1</v>
      </c>
      <c r="K9" s="13">
        <v>250000</v>
      </c>
      <c r="L9" s="13">
        <v>2500</v>
      </c>
      <c r="M9" s="32">
        <f t="shared" si="4"/>
        <v>0</v>
      </c>
      <c r="N9" s="27">
        <f t="shared" si="5"/>
        <v>210000</v>
      </c>
    </row>
    <row r="10" spans="1:22" ht="13.05" x14ac:dyDescent="0.3">
      <c r="C10" s="20"/>
      <c r="D10" s="33"/>
      <c r="E10" s="27"/>
      <c r="F10" s="50"/>
      <c r="G10" s="27"/>
      <c r="H10" s="20"/>
      <c r="I10" s="31"/>
      <c r="J10" s="31"/>
      <c r="K10" s="20"/>
      <c r="L10" s="20"/>
      <c r="M10" s="27"/>
      <c r="N10" s="27"/>
    </row>
    <row r="11" spans="1:22" ht="13.05" x14ac:dyDescent="0.3">
      <c r="A11" s="54"/>
      <c r="B11" s="54"/>
      <c r="C11" s="22">
        <f>SUM(C2:C7)</f>
        <v>795000</v>
      </c>
      <c r="D11" s="34">
        <f>SUM(D2:D6)</f>
        <v>337250</v>
      </c>
      <c r="E11" s="34">
        <f>SUM(E2:E6)</f>
        <v>357750</v>
      </c>
      <c r="F11" s="42">
        <f>E11/C11</f>
        <v>0.45</v>
      </c>
      <c r="G11" s="34">
        <f>SUM(G2:G6)</f>
        <v>439331.11111111112</v>
      </c>
      <c r="H11" s="22">
        <f>SUM(H2:H9)</f>
        <v>277731</v>
      </c>
      <c r="I11" s="35">
        <f>H11/D11</f>
        <v>0.82351667902149739</v>
      </c>
      <c r="J11" s="35">
        <f>K11/C11</f>
        <v>0.55559748427672961</v>
      </c>
      <c r="K11" s="22">
        <f>SUM(K2:K10)</f>
        <v>441700</v>
      </c>
      <c r="L11" s="22">
        <f>SUM(L2:L10)</f>
        <v>269000</v>
      </c>
      <c r="M11" s="34">
        <f>SUM(M2:M9)</f>
        <v>-406031.11111111112</v>
      </c>
      <c r="N11" s="34">
        <f>SUM(N2:N10)</f>
        <v>267400</v>
      </c>
      <c r="O11" s="6"/>
      <c r="P11" s="6"/>
    </row>
    <row r="12" spans="1:22" ht="13.05" x14ac:dyDescent="0.3">
      <c r="C12" s="20"/>
      <c r="D12" s="27"/>
      <c r="E12" s="27"/>
      <c r="F12" s="50"/>
      <c r="G12" s="27"/>
      <c r="H12" s="20"/>
      <c r="I12" s="31"/>
      <c r="J12" s="31"/>
      <c r="K12" s="20"/>
      <c r="L12" s="20"/>
      <c r="M12" s="32">
        <f>SUM(M11+N11)</f>
        <v>-138631.11111111112</v>
      </c>
      <c r="N12" s="27"/>
    </row>
    <row r="13" spans="1:22" ht="13.05" x14ac:dyDescent="0.3">
      <c r="C13" s="20"/>
      <c r="D13" s="27"/>
      <c r="E13" s="27"/>
      <c r="F13" s="50"/>
      <c r="G13" s="27"/>
      <c r="H13" s="20"/>
      <c r="I13" s="31"/>
      <c r="J13" s="31"/>
      <c r="K13" s="20"/>
      <c r="L13" s="20"/>
      <c r="M13" s="32"/>
      <c r="N13" s="27"/>
    </row>
    <row r="14" spans="1:22" ht="13.05" x14ac:dyDescent="0.3">
      <c r="C14" s="20"/>
      <c r="D14" s="27"/>
      <c r="E14" s="27"/>
      <c r="F14" s="50"/>
      <c r="G14" s="27"/>
      <c r="H14" s="20"/>
      <c r="I14" s="31"/>
      <c r="J14" s="31"/>
      <c r="K14" s="20"/>
      <c r="L14" s="20"/>
      <c r="M14" s="32"/>
      <c r="N14" s="27"/>
    </row>
    <row r="15" spans="1:22" ht="13.05" x14ac:dyDescent="0.3">
      <c r="C15" s="9"/>
      <c r="D15" s="36"/>
      <c r="E15" s="36"/>
      <c r="F15" s="51"/>
      <c r="G15" s="36"/>
      <c r="H15" s="9"/>
      <c r="I15" s="36"/>
      <c r="J15" s="36"/>
      <c r="K15" s="37"/>
      <c r="L15" s="37"/>
      <c r="N15" s="27"/>
    </row>
    <row r="16" spans="1:22" ht="13.05" x14ac:dyDescent="0.3">
      <c r="C16" s="9"/>
      <c r="D16" s="36"/>
      <c r="E16" s="36"/>
      <c r="F16" s="51"/>
      <c r="G16" s="36"/>
      <c r="H16" s="9"/>
      <c r="I16" s="36"/>
      <c r="J16" s="36"/>
      <c r="K16" s="37"/>
      <c r="L16" s="37"/>
      <c r="N16" s="27"/>
    </row>
    <row r="17" spans="1:31" ht="13.05" x14ac:dyDescent="0.3">
      <c r="C17" s="9"/>
      <c r="D17" s="36"/>
      <c r="E17" s="36"/>
      <c r="F17" s="51"/>
      <c r="G17" s="36"/>
      <c r="H17" s="9"/>
      <c r="I17" s="36"/>
      <c r="J17" s="36"/>
      <c r="K17" s="37"/>
      <c r="L17" s="37"/>
      <c r="N17" s="27"/>
    </row>
    <row r="18" spans="1:31" ht="13.05" x14ac:dyDescent="0.3">
      <c r="C18" s="9"/>
      <c r="D18" s="36"/>
      <c r="E18" s="36"/>
      <c r="F18" s="51"/>
      <c r="G18" s="36"/>
      <c r="H18" s="9"/>
      <c r="I18" s="36"/>
      <c r="J18" s="36"/>
      <c r="K18" s="37"/>
      <c r="L18" s="37"/>
      <c r="N18" s="27"/>
    </row>
    <row r="19" spans="1:31" ht="13.05" hidden="1" x14ac:dyDescent="0.3">
      <c r="C19" s="9"/>
      <c r="D19" s="36"/>
      <c r="E19" s="36"/>
      <c r="F19" s="51"/>
      <c r="G19" s="36"/>
      <c r="H19" s="9"/>
      <c r="I19" s="36"/>
      <c r="J19" s="36"/>
      <c r="K19" s="37"/>
      <c r="L19" s="37"/>
      <c r="M19" s="10"/>
      <c r="N19" s="27"/>
      <c r="P19" s="2"/>
    </row>
    <row r="20" spans="1:31" ht="13.05" hidden="1" x14ac:dyDescent="0.3">
      <c r="A20" s="52" t="s">
        <v>12</v>
      </c>
      <c r="C20" s="13">
        <v>9555.09</v>
      </c>
      <c r="D20" s="38">
        <f t="shared" ref="D20:D28" si="13">C20*0.55</f>
        <v>5255.2995000000001</v>
      </c>
      <c r="E20" s="39">
        <f t="shared" ref="E20:E28" si="14">C20-D20</f>
        <v>4299.7905000000001</v>
      </c>
      <c r="F20" s="49">
        <f t="shared" ref="F20:F28" si="15">E20/C20</f>
        <v>0.45</v>
      </c>
      <c r="G20" s="39">
        <f t="shared" ref="G20:G28" si="16">C20*I20</f>
        <v>0</v>
      </c>
      <c r="I20" s="40">
        <f t="shared" ref="I20:I28" si="17">H20/D20</f>
        <v>0</v>
      </c>
      <c r="J20" s="40">
        <f t="shared" ref="J20:J28" si="18">K20/C20</f>
        <v>0</v>
      </c>
      <c r="K20" s="14"/>
      <c r="L20" s="14"/>
      <c r="M20" s="39">
        <f t="shared" ref="M20:M28" si="19">IF(K20&lt;G20,K20-G20,0)</f>
        <v>0</v>
      </c>
      <c r="N20" s="41">
        <f t="shared" ref="N20:N28" si="20">IF(K20&gt;G20,K20-G20,0)</f>
        <v>0</v>
      </c>
      <c r="O20" s="11" t="s">
        <v>8</v>
      </c>
      <c r="P20" s="15">
        <v>43804.338888888888</v>
      </c>
      <c r="Q20" s="11"/>
      <c r="R20" s="11"/>
      <c r="S20" s="11"/>
      <c r="T20" s="11"/>
      <c r="U20" s="11"/>
      <c r="V20" s="11"/>
      <c r="W20" s="11"/>
      <c r="X20" s="11"/>
      <c r="Y20" s="11"/>
      <c r="Z20" s="11"/>
      <c r="AA20" s="11"/>
      <c r="AB20" s="11"/>
      <c r="AC20" s="11"/>
      <c r="AD20" s="11"/>
      <c r="AE20" s="11"/>
    </row>
    <row r="21" spans="1:31" ht="13.05" hidden="1" x14ac:dyDescent="0.3">
      <c r="A21" s="52" t="s">
        <v>13</v>
      </c>
      <c r="C21" s="13">
        <v>6755.11</v>
      </c>
      <c r="D21" s="38">
        <f t="shared" si="13"/>
        <v>3715.3105</v>
      </c>
      <c r="E21" s="39">
        <f t="shared" si="14"/>
        <v>3039.7994999999996</v>
      </c>
      <c r="F21" s="49">
        <f t="shared" si="15"/>
        <v>0.44999999999999996</v>
      </c>
      <c r="G21" s="39">
        <f t="shared" si="16"/>
        <v>454.54545454545456</v>
      </c>
      <c r="H21" s="14">
        <v>250</v>
      </c>
      <c r="I21" s="40">
        <f t="shared" si="17"/>
        <v>6.728912697875454E-2</v>
      </c>
      <c r="J21" s="40">
        <f t="shared" si="18"/>
        <v>0.97364957787511974</v>
      </c>
      <c r="K21" s="14">
        <v>6577.11</v>
      </c>
      <c r="L21" s="14"/>
      <c r="M21" s="39">
        <f t="shared" si="19"/>
        <v>0</v>
      </c>
      <c r="N21" s="41">
        <f t="shared" si="20"/>
        <v>6122.5645454545447</v>
      </c>
      <c r="O21" s="11" t="s">
        <v>11</v>
      </c>
      <c r="P21" s="15"/>
      <c r="Q21" s="11"/>
      <c r="R21" s="11"/>
      <c r="S21" s="11"/>
      <c r="T21" s="11"/>
      <c r="U21" s="11"/>
      <c r="V21" s="11"/>
      <c r="W21" s="11"/>
      <c r="X21" s="11"/>
      <c r="Y21" s="11"/>
      <c r="Z21" s="11"/>
      <c r="AA21" s="11"/>
      <c r="AB21" s="11"/>
      <c r="AC21" s="11"/>
      <c r="AD21" s="11"/>
      <c r="AE21" s="11"/>
    </row>
    <row r="22" spans="1:31" ht="13.05" hidden="1" x14ac:dyDescent="0.3">
      <c r="A22" s="52" t="s">
        <v>14</v>
      </c>
      <c r="C22" s="13">
        <v>4805.1000000000004</v>
      </c>
      <c r="D22" s="38">
        <f t="shared" si="13"/>
        <v>2642.8050000000003</v>
      </c>
      <c r="E22" s="39">
        <f t="shared" si="14"/>
        <v>2162.2950000000001</v>
      </c>
      <c r="F22" s="49">
        <f t="shared" si="15"/>
        <v>0.44999999999999996</v>
      </c>
      <c r="G22" s="39">
        <f t="shared" si="16"/>
        <v>1045.4545454545453</v>
      </c>
      <c r="H22" s="14">
        <v>575</v>
      </c>
      <c r="I22" s="40">
        <f t="shared" si="17"/>
        <v>0.2175718602015661</v>
      </c>
      <c r="J22" s="40">
        <f t="shared" si="18"/>
        <v>0</v>
      </c>
      <c r="K22" s="14"/>
      <c r="L22" s="14"/>
      <c r="M22" s="39">
        <f t="shared" si="19"/>
        <v>-1045.4545454545453</v>
      </c>
      <c r="N22" s="41">
        <f t="shared" si="20"/>
        <v>0</v>
      </c>
      <c r="O22" s="11" t="s">
        <v>11</v>
      </c>
      <c r="P22" s="15"/>
      <c r="Q22" s="11"/>
      <c r="R22" s="11"/>
      <c r="S22" s="11"/>
      <c r="T22" s="11"/>
      <c r="U22" s="11"/>
      <c r="V22" s="11"/>
      <c r="W22" s="11"/>
      <c r="X22" s="11"/>
      <c r="Y22" s="11"/>
      <c r="Z22" s="11"/>
      <c r="AA22" s="11"/>
      <c r="AB22" s="11"/>
      <c r="AC22" s="11"/>
      <c r="AD22" s="11"/>
      <c r="AE22" s="11"/>
    </row>
    <row r="23" spans="1:31" ht="13.05" hidden="1" x14ac:dyDescent="0.3">
      <c r="A23" s="52" t="s">
        <v>15</v>
      </c>
      <c r="C23" s="13">
        <v>1389.73</v>
      </c>
      <c r="D23" s="38">
        <f t="shared" si="13"/>
        <v>764.3515000000001</v>
      </c>
      <c r="E23" s="39">
        <f t="shared" si="14"/>
        <v>625.37849999999992</v>
      </c>
      <c r="F23" s="49">
        <f t="shared" si="15"/>
        <v>0.44999999999999996</v>
      </c>
      <c r="G23" s="39">
        <f t="shared" si="16"/>
        <v>590.90909090909088</v>
      </c>
      <c r="H23" s="14">
        <v>325</v>
      </c>
      <c r="I23" s="40">
        <f t="shared" si="17"/>
        <v>0.42519704612341308</v>
      </c>
      <c r="J23" s="40">
        <f t="shared" si="18"/>
        <v>0</v>
      </c>
      <c r="K23" s="14"/>
      <c r="L23" s="14"/>
      <c r="M23" s="39">
        <f t="shared" si="19"/>
        <v>-590.90909090909088</v>
      </c>
      <c r="N23" s="41">
        <f t="shared" si="20"/>
        <v>0</v>
      </c>
      <c r="O23" s="11" t="s">
        <v>11</v>
      </c>
      <c r="P23" s="15"/>
      <c r="Q23" s="11"/>
      <c r="R23" s="11"/>
      <c r="S23" s="11"/>
      <c r="T23" s="11"/>
      <c r="U23" s="11"/>
      <c r="V23" s="11"/>
      <c r="W23" s="11"/>
      <c r="X23" s="11"/>
      <c r="Y23" s="11"/>
      <c r="Z23" s="11"/>
      <c r="AA23" s="11"/>
      <c r="AB23" s="11"/>
      <c r="AC23" s="11"/>
      <c r="AD23" s="11"/>
      <c r="AE23" s="11"/>
    </row>
    <row r="24" spans="1:31" ht="13.05" hidden="1" x14ac:dyDescent="0.3">
      <c r="A24" s="53" t="s">
        <v>16</v>
      </c>
      <c r="B24" s="53"/>
      <c r="C24" s="13">
        <v>1394750.9</v>
      </c>
      <c r="D24" s="38">
        <f t="shared" si="13"/>
        <v>767112.995</v>
      </c>
      <c r="E24" s="39">
        <f t="shared" si="14"/>
        <v>627637.90499999991</v>
      </c>
      <c r="F24" s="49">
        <f t="shared" si="15"/>
        <v>0.44999999999999996</v>
      </c>
      <c r="G24" s="39">
        <f t="shared" si="16"/>
        <v>1159890.0909090911</v>
      </c>
      <c r="H24" s="16">
        <v>637939.55000000005</v>
      </c>
      <c r="I24" s="40">
        <f t="shared" si="17"/>
        <v>0.83161092845259399</v>
      </c>
      <c r="J24" s="40">
        <f t="shared" si="18"/>
        <v>0.84626425406859396</v>
      </c>
      <c r="K24" s="14">
        <v>1180327.83</v>
      </c>
      <c r="L24" s="14"/>
      <c r="M24" s="39">
        <f t="shared" si="19"/>
        <v>0</v>
      </c>
      <c r="N24" s="41">
        <f t="shared" si="20"/>
        <v>20437.739090909017</v>
      </c>
      <c r="O24" s="11" t="s">
        <v>11</v>
      </c>
      <c r="P24" s="15"/>
      <c r="Q24" s="11"/>
      <c r="R24" s="11"/>
      <c r="S24" s="11"/>
      <c r="T24" s="11"/>
      <c r="U24" s="11"/>
      <c r="V24" s="11"/>
      <c r="W24" s="11"/>
      <c r="X24" s="11"/>
      <c r="Y24" s="11"/>
      <c r="Z24" s="11"/>
      <c r="AA24" s="11"/>
      <c r="AB24" s="11"/>
      <c r="AC24" s="11"/>
      <c r="AD24" s="11"/>
      <c r="AE24" s="11"/>
    </row>
    <row r="25" spans="1:31" ht="13.05" hidden="1" x14ac:dyDescent="0.3">
      <c r="A25" s="53" t="s">
        <v>17</v>
      </c>
      <c r="B25" s="53"/>
      <c r="C25" s="13">
        <v>1600</v>
      </c>
      <c r="D25" s="38">
        <f t="shared" si="13"/>
        <v>880.00000000000011</v>
      </c>
      <c r="E25" s="39">
        <f t="shared" si="14"/>
        <v>719.99999999999989</v>
      </c>
      <c r="F25" s="49">
        <f t="shared" si="15"/>
        <v>0.44999999999999996</v>
      </c>
      <c r="G25" s="39">
        <f t="shared" si="16"/>
        <v>1639.8181818181815</v>
      </c>
      <c r="H25" s="16">
        <v>901.9</v>
      </c>
      <c r="I25" s="40">
        <f t="shared" si="17"/>
        <v>1.0248863636363634</v>
      </c>
      <c r="J25" s="40">
        <f t="shared" si="18"/>
        <v>0</v>
      </c>
      <c r="K25" s="17"/>
      <c r="L25" s="17"/>
      <c r="M25" s="39">
        <f t="shared" si="19"/>
        <v>-1639.8181818181815</v>
      </c>
      <c r="N25" s="41">
        <f t="shared" si="20"/>
        <v>0</v>
      </c>
      <c r="O25" s="11" t="s">
        <v>9</v>
      </c>
      <c r="P25" s="15"/>
      <c r="Q25" s="11" t="s">
        <v>18</v>
      </c>
      <c r="R25" s="11"/>
      <c r="S25" s="11"/>
      <c r="T25" s="11"/>
      <c r="U25" s="11"/>
      <c r="V25" s="11"/>
      <c r="W25" s="11"/>
      <c r="X25" s="11"/>
      <c r="Y25" s="11"/>
      <c r="Z25" s="11"/>
      <c r="AA25" s="11"/>
      <c r="AB25" s="11"/>
      <c r="AC25" s="11"/>
      <c r="AD25" s="11"/>
      <c r="AE25" s="11"/>
    </row>
    <row r="26" spans="1:31" s="11" customFormat="1" ht="13.05" hidden="1" x14ac:dyDescent="0.3">
      <c r="A26" s="52" t="s">
        <v>19</v>
      </c>
      <c r="B26" s="52"/>
      <c r="C26" s="13">
        <v>6569.43</v>
      </c>
      <c r="D26" s="38">
        <f t="shared" si="13"/>
        <v>3613.1865000000003</v>
      </c>
      <c r="E26" s="39">
        <f t="shared" si="14"/>
        <v>2956.2435</v>
      </c>
      <c r="F26" s="49">
        <f t="shared" si="15"/>
        <v>0.45</v>
      </c>
      <c r="G26" s="39">
        <f t="shared" si="16"/>
        <v>7454.545454545454</v>
      </c>
      <c r="H26" s="16">
        <v>4100</v>
      </c>
      <c r="I26" s="40">
        <f t="shared" si="17"/>
        <v>1.1347324584546077</v>
      </c>
      <c r="J26" s="40">
        <f t="shared" si="18"/>
        <v>0</v>
      </c>
      <c r="K26" s="14"/>
      <c r="L26" s="14"/>
      <c r="M26" s="39">
        <f t="shared" si="19"/>
        <v>-7454.545454545454</v>
      </c>
      <c r="N26" s="41">
        <f t="shared" si="20"/>
        <v>0</v>
      </c>
      <c r="O26" s="11" t="s">
        <v>11</v>
      </c>
      <c r="P26" s="15"/>
    </row>
    <row r="27" spans="1:31" s="11" customFormat="1" ht="13.05" hidden="1" x14ac:dyDescent="0.3">
      <c r="A27" s="52" t="s">
        <v>20</v>
      </c>
      <c r="B27" s="52"/>
      <c r="C27" s="13">
        <f>H27/0.55</f>
        <v>4750</v>
      </c>
      <c r="D27" s="38">
        <f t="shared" si="13"/>
        <v>2612.5</v>
      </c>
      <c r="E27" s="39">
        <f t="shared" si="14"/>
        <v>2137.5</v>
      </c>
      <c r="F27" s="49">
        <f t="shared" si="15"/>
        <v>0.45</v>
      </c>
      <c r="G27" s="39">
        <f t="shared" si="16"/>
        <v>4750</v>
      </c>
      <c r="H27" s="14">
        <v>2612.5</v>
      </c>
      <c r="I27" s="40">
        <f t="shared" si="17"/>
        <v>1</v>
      </c>
      <c r="J27" s="40">
        <f t="shared" si="18"/>
        <v>0</v>
      </c>
      <c r="K27" s="14"/>
      <c r="L27" s="14"/>
      <c r="M27" s="39">
        <f t="shared" si="19"/>
        <v>-4750</v>
      </c>
      <c r="N27" s="41">
        <f t="shared" si="20"/>
        <v>0</v>
      </c>
      <c r="O27" s="11" t="s">
        <v>21</v>
      </c>
      <c r="P27" s="15"/>
    </row>
    <row r="28" spans="1:31" s="11" customFormat="1" ht="13.05" hidden="1" x14ac:dyDescent="0.3">
      <c r="A28" s="52" t="s">
        <v>22</v>
      </c>
      <c r="B28" s="52"/>
      <c r="C28" s="13">
        <f>H28/0.55</f>
        <v>1181.8181818181818</v>
      </c>
      <c r="D28" s="38">
        <f t="shared" si="13"/>
        <v>650</v>
      </c>
      <c r="E28" s="39">
        <f t="shared" si="14"/>
        <v>531.81818181818176</v>
      </c>
      <c r="F28" s="49">
        <f t="shared" si="15"/>
        <v>0.44999999999999996</v>
      </c>
      <c r="G28" s="39">
        <f t="shared" si="16"/>
        <v>1181.8181818181818</v>
      </c>
      <c r="H28" s="14">
        <v>650</v>
      </c>
      <c r="I28" s="40">
        <f t="shared" si="17"/>
        <v>1</v>
      </c>
      <c r="J28" s="40">
        <f t="shared" si="18"/>
        <v>0</v>
      </c>
      <c r="K28" s="14"/>
      <c r="L28" s="14"/>
      <c r="M28" s="39">
        <f t="shared" si="19"/>
        <v>-1181.8181818181818</v>
      </c>
      <c r="N28" s="41">
        <f t="shared" si="20"/>
        <v>0</v>
      </c>
      <c r="O28" s="11" t="s">
        <v>11</v>
      </c>
      <c r="P28" s="15"/>
    </row>
    <row r="29" spans="1:31" s="11" customFormat="1" ht="13.05" hidden="1" x14ac:dyDescent="0.3">
      <c r="A29" s="53"/>
      <c r="B29" s="53"/>
      <c r="C29" s="13"/>
      <c r="D29" s="38"/>
      <c r="E29" s="39"/>
      <c r="F29" s="49"/>
      <c r="G29" s="39"/>
      <c r="H29" s="18"/>
      <c r="I29" s="40"/>
      <c r="J29" s="40"/>
      <c r="K29" s="17"/>
      <c r="L29" s="17"/>
      <c r="M29" s="39"/>
      <c r="N29" s="41"/>
      <c r="O29" s="12"/>
      <c r="P29" s="19"/>
    </row>
    <row r="30" spans="1:31" ht="13.05" hidden="1" x14ac:dyDescent="0.3">
      <c r="C30" s="20"/>
      <c r="D30" s="33"/>
      <c r="E30" s="27"/>
      <c r="F30" s="50"/>
      <c r="G30" s="27"/>
      <c r="H30" s="21"/>
      <c r="I30" s="31"/>
      <c r="J30" s="31"/>
      <c r="K30" s="20"/>
      <c r="L30" s="20"/>
      <c r="M30" s="27"/>
      <c r="N30" s="27"/>
      <c r="O30" s="5"/>
      <c r="P30" s="2"/>
    </row>
    <row r="31" spans="1:31" s="6" customFormat="1" ht="13.05" hidden="1" x14ac:dyDescent="0.3">
      <c r="A31" s="54"/>
      <c r="B31" s="54"/>
      <c r="C31" s="22">
        <f>SUM(C20:C28)</f>
        <v>1431357.178181818</v>
      </c>
      <c r="D31" s="22">
        <f>SUM(D20:D28)</f>
        <v>787246.44799999997</v>
      </c>
      <c r="E31" s="22">
        <f>SUM(E20:E28)</f>
        <v>644110.73018181813</v>
      </c>
      <c r="F31" s="42">
        <f>E31/C31</f>
        <v>0.45</v>
      </c>
      <c r="G31" s="22">
        <f>SUM(G20:G28)</f>
        <v>1177007.1818181819</v>
      </c>
      <c r="H31" s="22">
        <f>SUM(H20:H28)</f>
        <v>647353.95000000007</v>
      </c>
      <c r="I31" s="43">
        <f>H31/D31</f>
        <v>0.82230151897744741</v>
      </c>
      <c r="J31" s="43">
        <f>K31/C31</f>
        <v>0.82921646538823146</v>
      </c>
      <c r="K31" s="22">
        <f>SUM(K20:K28)</f>
        <v>1186904.9400000002</v>
      </c>
      <c r="L31" s="22"/>
      <c r="M31" s="22">
        <f>SUM(M20:M28)</f>
        <v>-16662.545454545452</v>
      </c>
      <c r="N31" s="22">
        <f>SUM(N20:N28)</f>
        <v>26560.303636363562</v>
      </c>
      <c r="P31" s="7"/>
    </row>
    <row r="32" spans="1:31" ht="13.05" hidden="1" x14ac:dyDescent="0.3">
      <c r="C32" s="20"/>
      <c r="D32" s="27"/>
      <c r="E32" s="27"/>
      <c r="F32" s="50"/>
      <c r="G32" s="27"/>
      <c r="H32" s="20"/>
      <c r="I32" s="31"/>
      <c r="J32" s="31"/>
      <c r="K32" s="20"/>
      <c r="L32" s="20"/>
      <c r="M32" s="27">
        <f>SUM(M31:N31)</f>
        <v>9897.7581818181097</v>
      </c>
      <c r="N32" s="27"/>
      <c r="P32" s="2"/>
    </row>
    <row r="33" spans="1:31" ht="13.05" hidden="1" x14ac:dyDescent="0.3">
      <c r="C33" s="20"/>
      <c r="D33" s="27"/>
      <c r="E33" s="27"/>
      <c r="F33" s="50"/>
      <c r="G33" s="27"/>
      <c r="H33" s="20"/>
      <c r="I33" s="31"/>
      <c r="J33" s="31"/>
      <c r="K33" s="20"/>
      <c r="L33" s="20"/>
      <c r="M33" s="10"/>
      <c r="N33" s="27"/>
      <c r="P33" s="2"/>
    </row>
    <row r="34" spans="1:31" ht="13.05" hidden="1" x14ac:dyDescent="0.3">
      <c r="C34" s="20"/>
      <c r="D34" s="27"/>
      <c r="E34" s="27"/>
      <c r="F34" s="50"/>
      <c r="G34" s="27"/>
      <c r="H34" s="20"/>
      <c r="I34" s="31"/>
      <c r="J34" s="31"/>
      <c r="K34" s="20"/>
      <c r="L34" s="20"/>
      <c r="M34" s="27"/>
      <c r="N34" s="27"/>
      <c r="P34" s="2"/>
    </row>
    <row r="35" spans="1:31" s="4" customFormat="1" ht="13.05" hidden="1" x14ac:dyDescent="0.3">
      <c r="A35" s="53" t="s">
        <v>23</v>
      </c>
      <c r="B35" s="53"/>
      <c r="C35" s="9">
        <v>55782</v>
      </c>
      <c r="D35" s="44">
        <f t="shared" ref="D35:D40" si="21">C35*0.8</f>
        <v>44625.600000000006</v>
      </c>
      <c r="E35" s="45">
        <f t="shared" ref="E35:E40" si="22">C35-D35</f>
        <v>11156.399999999994</v>
      </c>
      <c r="F35" s="49">
        <f t="shared" ref="F35:F41" si="23">E35/C35</f>
        <v>0.1999999999999999</v>
      </c>
      <c r="G35" s="45">
        <f t="shared" ref="G35:G40" si="24">C35*I35</f>
        <v>55782.062499999993</v>
      </c>
      <c r="H35" s="18">
        <v>44625.65</v>
      </c>
      <c r="I35" s="46">
        <f t="shared" ref="I35:I41" si="25">H35/D35</f>
        <v>1.0000011204331145</v>
      </c>
      <c r="J35" s="46">
        <f t="shared" ref="J35:J41" si="26">K35/C35</f>
        <v>5.1836613961492958E-2</v>
      </c>
      <c r="K35" s="17">
        <v>2891.55</v>
      </c>
      <c r="L35" s="17"/>
      <c r="M35" s="45">
        <f t="shared" ref="M35:M40" si="27">IF(K35&lt;G35,K35-G35,0)</f>
        <v>-52890.51249999999</v>
      </c>
      <c r="N35" s="47">
        <f t="shared" ref="N35:N40" si="28">IF(K35&gt;G35,K35-G35,0)</f>
        <v>0</v>
      </c>
      <c r="O35" s="23" t="s">
        <v>10</v>
      </c>
      <c r="P35" s="24">
        <v>43696.714583333334</v>
      </c>
      <c r="Q35" s="23"/>
      <c r="R35" s="23"/>
      <c r="S35" s="23"/>
      <c r="T35" s="23"/>
      <c r="U35" s="23"/>
      <c r="V35" s="23"/>
      <c r="W35" s="23"/>
      <c r="X35" s="23"/>
      <c r="Y35" s="23"/>
      <c r="Z35" s="23"/>
      <c r="AA35" s="23"/>
      <c r="AB35" s="23"/>
      <c r="AC35" s="23"/>
      <c r="AD35" s="23"/>
      <c r="AE35" s="23"/>
    </row>
    <row r="36" spans="1:31" ht="13.05" hidden="1" x14ac:dyDescent="0.3">
      <c r="A36" s="52" t="s">
        <v>24</v>
      </c>
      <c r="C36" s="13">
        <f>H36/0.8</f>
        <v>4283.7249999999995</v>
      </c>
      <c r="D36" s="44">
        <f t="shared" si="21"/>
        <v>3426.9799999999996</v>
      </c>
      <c r="E36" s="45">
        <f t="shared" si="22"/>
        <v>856.74499999999989</v>
      </c>
      <c r="F36" s="49">
        <f t="shared" si="23"/>
        <v>0.2</v>
      </c>
      <c r="G36" s="45">
        <f t="shared" si="24"/>
        <v>4283.7250000000004</v>
      </c>
      <c r="H36" s="14">
        <v>3426.98</v>
      </c>
      <c r="I36" s="46">
        <f t="shared" si="25"/>
        <v>1.0000000000000002</v>
      </c>
      <c r="J36" s="46">
        <f t="shared" si="26"/>
        <v>0</v>
      </c>
      <c r="M36" s="45">
        <f t="shared" si="27"/>
        <v>-4283.7250000000004</v>
      </c>
      <c r="N36" s="47">
        <f t="shared" si="28"/>
        <v>0</v>
      </c>
      <c r="O36" s="23" t="s">
        <v>10</v>
      </c>
      <c r="P36" s="24"/>
      <c r="Q36" s="23"/>
      <c r="R36" s="23"/>
      <c r="S36" s="23"/>
      <c r="T36" s="23"/>
      <c r="U36" s="23"/>
      <c r="V36" s="23"/>
      <c r="W36" s="23"/>
      <c r="X36" s="23"/>
      <c r="Y36" s="23"/>
      <c r="Z36" s="23"/>
      <c r="AA36" s="23"/>
      <c r="AB36" s="23"/>
      <c r="AC36" s="23"/>
      <c r="AD36" s="23"/>
      <c r="AE36" s="23"/>
    </row>
    <row r="37" spans="1:31" s="25" customFormat="1" ht="13.05" hidden="1" x14ac:dyDescent="0.3">
      <c r="A37" s="53" t="s">
        <v>25</v>
      </c>
      <c r="B37" s="53"/>
      <c r="C37" s="13">
        <f>H37/0.8</f>
        <v>7265.0625</v>
      </c>
      <c r="D37" s="44">
        <f t="shared" si="21"/>
        <v>5812.05</v>
      </c>
      <c r="E37" s="45">
        <f t="shared" si="22"/>
        <v>1453.0124999999998</v>
      </c>
      <c r="F37" s="49">
        <f t="shared" si="23"/>
        <v>0.19999999999999998</v>
      </c>
      <c r="G37" s="45">
        <f t="shared" si="24"/>
        <v>7265.0625</v>
      </c>
      <c r="H37" s="14">
        <v>5812.05</v>
      </c>
      <c r="I37" s="46">
        <f t="shared" si="25"/>
        <v>1</v>
      </c>
      <c r="J37" s="46">
        <f t="shared" si="26"/>
        <v>0.96854225273354499</v>
      </c>
      <c r="K37" s="14">
        <v>7036.52</v>
      </c>
      <c r="L37" s="14"/>
      <c r="M37" s="45">
        <f t="shared" si="27"/>
        <v>-228.54249999999956</v>
      </c>
      <c r="N37" s="47">
        <f t="shared" si="28"/>
        <v>0</v>
      </c>
      <c r="O37" s="23" t="s">
        <v>11</v>
      </c>
      <c r="P37" s="24"/>
      <c r="Q37" s="23"/>
      <c r="R37" s="23"/>
      <c r="S37" s="23"/>
      <c r="T37" s="23"/>
      <c r="U37" s="23"/>
      <c r="V37" s="23"/>
      <c r="W37" s="23"/>
      <c r="X37" s="23"/>
      <c r="Y37" s="23"/>
      <c r="Z37" s="23"/>
      <c r="AA37" s="23"/>
      <c r="AB37" s="23"/>
      <c r="AC37" s="23"/>
      <c r="AD37" s="23"/>
      <c r="AE37" s="23"/>
    </row>
    <row r="38" spans="1:31" s="23" customFormat="1" ht="13.05" hidden="1" x14ac:dyDescent="0.3">
      <c r="A38" s="52" t="s">
        <v>26</v>
      </c>
      <c r="B38" s="52"/>
      <c r="C38" s="13">
        <f>H38/0.8</f>
        <v>338.75</v>
      </c>
      <c r="D38" s="44">
        <f t="shared" si="21"/>
        <v>271</v>
      </c>
      <c r="E38" s="45">
        <f t="shared" si="22"/>
        <v>67.75</v>
      </c>
      <c r="F38" s="49">
        <f t="shared" si="23"/>
        <v>0.2</v>
      </c>
      <c r="G38" s="45">
        <f t="shared" si="24"/>
        <v>338.75</v>
      </c>
      <c r="H38" s="13">
        <v>271</v>
      </c>
      <c r="I38" s="46">
        <f t="shared" si="25"/>
        <v>1</v>
      </c>
      <c r="J38" s="46">
        <f t="shared" si="26"/>
        <v>0</v>
      </c>
      <c r="K38" s="13"/>
      <c r="L38" s="13"/>
      <c r="M38" s="45">
        <f t="shared" si="27"/>
        <v>-338.75</v>
      </c>
      <c r="N38" s="47">
        <f t="shared" si="28"/>
        <v>0</v>
      </c>
      <c r="O38" s="23" t="s">
        <v>8</v>
      </c>
      <c r="P38" s="24">
        <v>43405.361111111109</v>
      </c>
      <c r="Q38" s="23" t="s">
        <v>27</v>
      </c>
    </row>
    <row r="39" spans="1:31" ht="13.05" hidden="1" x14ac:dyDescent="0.3">
      <c r="A39" s="52" t="s">
        <v>28</v>
      </c>
      <c r="C39" s="13">
        <f>H39/0.8</f>
        <v>25268.487499999999</v>
      </c>
      <c r="D39" s="44">
        <f t="shared" si="21"/>
        <v>20214.79</v>
      </c>
      <c r="E39" s="45">
        <f t="shared" si="22"/>
        <v>5053.6974999999984</v>
      </c>
      <c r="F39" s="49">
        <f t="shared" si="23"/>
        <v>0.19999999999999996</v>
      </c>
      <c r="G39" s="45">
        <f t="shared" si="24"/>
        <v>25268.487499999999</v>
      </c>
      <c r="H39" s="14">
        <v>20214.79</v>
      </c>
      <c r="I39" s="46">
        <f t="shared" si="25"/>
        <v>1</v>
      </c>
      <c r="J39" s="46">
        <f t="shared" si="26"/>
        <v>0</v>
      </c>
      <c r="M39" s="45">
        <f t="shared" si="27"/>
        <v>-25268.487499999999</v>
      </c>
      <c r="N39" s="47">
        <f t="shared" si="28"/>
        <v>0</v>
      </c>
      <c r="O39" s="23" t="s">
        <v>10</v>
      </c>
      <c r="P39" s="24"/>
      <c r="Q39" s="23"/>
      <c r="R39" s="23"/>
      <c r="S39" s="23"/>
      <c r="T39" s="23"/>
      <c r="U39" s="23"/>
      <c r="V39" s="23"/>
      <c r="W39" s="23"/>
      <c r="X39" s="23"/>
      <c r="Y39" s="23"/>
      <c r="Z39" s="23"/>
      <c r="AA39" s="23"/>
      <c r="AB39" s="23"/>
      <c r="AC39" s="23"/>
      <c r="AD39" s="23"/>
      <c r="AE39" s="23"/>
    </row>
    <row r="40" spans="1:31" s="23" customFormat="1" ht="13.05" hidden="1" x14ac:dyDescent="0.3">
      <c r="A40" s="52" t="s">
        <v>29</v>
      </c>
      <c r="B40" s="52"/>
      <c r="C40" s="13">
        <f>H40/0.8</f>
        <v>9694.5375000000004</v>
      </c>
      <c r="D40" s="44">
        <f t="shared" si="21"/>
        <v>7755.630000000001</v>
      </c>
      <c r="E40" s="45">
        <f t="shared" si="22"/>
        <v>1938.9074999999993</v>
      </c>
      <c r="F40" s="49">
        <f t="shared" si="23"/>
        <v>0.19999999999999993</v>
      </c>
      <c r="G40" s="45">
        <f t="shared" si="24"/>
        <v>9694.5374999999985</v>
      </c>
      <c r="H40" s="14">
        <v>7755.63</v>
      </c>
      <c r="I40" s="46">
        <f t="shared" si="25"/>
        <v>0.99999999999999989</v>
      </c>
      <c r="J40" s="46">
        <f t="shared" si="26"/>
        <v>0</v>
      </c>
      <c r="K40" s="17"/>
      <c r="L40" s="17"/>
      <c r="M40" s="45">
        <f t="shared" si="27"/>
        <v>-9694.5374999999985</v>
      </c>
      <c r="N40" s="47">
        <f t="shared" si="28"/>
        <v>0</v>
      </c>
      <c r="O40" s="23" t="s">
        <v>10</v>
      </c>
      <c r="P40" s="24"/>
      <c r="Q40" s="23" t="s">
        <v>30</v>
      </c>
    </row>
    <row r="41" spans="1:31" s="6" customFormat="1" ht="13.05" hidden="1" x14ac:dyDescent="0.3">
      <c r="A41" s="54"/>
      <c r="B41" s="54"/>
      <c r="C41" s="22">
        <f>SUM(C35:C40)</f>
        <v>102632.56250000001</v>
      </c>
      <c r="D41" s="8">
        <f>SUM(D35:D40)</f>
        <v>82106.050000000017</v>
      </c>
      <c r="E41" s="8">
        <f>SUM(E36:E40)</f>
        <v>9370.1124999999975</v>
      </c>
      <c r="F41" s="42">
        <f t="shared" si="23"/>
        <v>9.1297657115401318E-2</v>
      </c>
      <c r="G41" s="8">
        <f>SUM(G36:G40)</f>
        <v>46850.5625</v>
      </c>
      <c r="H41" s="22">
        <f>SUM(H35:H40)</f>
        <v>82106.100000000006</v>
      </c>
      <c r="I41" s="43">
        <f t="shared" si="25"/>
        <v>1.0000006089685229</v>
      </c>
      <c r="J41" s="43">
        <f t="shared" si="26"/>
        <v>9.673411399038194E-2</v>
      </c>
      <c r="K41" s="22">
        <f>SUM(K35:K40)</f>
        <v>9928.07</v>
      </c>
      <c r="L41" s="22"/>
      <c r="M41" s="22">
        <f>SUM(M35:M40)</f>
        <v>-92704.554999999993</v>
      </c>
      <c r="N41" s="22">
        <f>SUM(N35:N40)</f>
        <v>0</v>
      </c>
      <c r="P41" s="7"/>
    </row>
    <row r="42" spans="1:31" ht="13.05" hidden="1" x14ac:dyDescent="0.3">
      <c r="C42" s="20"/>
      <c r="D42" s="26"/>
      <c r="E42" s="26"/>
      <c r="F42" s="50"/>
      <c r="G42" s="26"/>
      <c r="H42" s="20"/>
      <c r="I42" s="31"/>
      <c r="J42" s="31"/>
      <c r="K42" s="20"/>
      <c r="L42" s="20"/>
      <c r="M42" s="27">
        <f>SUM(M41:N41)</f>
        <v>-92704.554999999993</v>
      </c>
      <c r="N42" s="27"/>
      <c r="P42" s="2"/>
    </row>
    <row r="43" spans="1:31" ht="13.05" hidden="1" x14ac:dyDescent="0.3">
      <c r="C43" s="9"/>
      <c r="D43" s="36"/>
      <c r="E43" s="36"/>
      <c r="F43" s="51"/>
      <c r="G43" s="36"/>
      <c r="H43" s="9"/>
      <c r="I43" s="36"/>
      <c r="J43" s="36"/>
      <c r="K43" s="37"/>
      <c r="L43" s="37"/>
      <c r="N43" s="27"/>
    </row>
    <row r="44" spans="1:31" ht="13.05" hidden="1" x14ac:dyDescent="0.3">
      <c r="C44" s="9"/>
      <c r="D44" s="36"/>
      <c r="E44" s="36"/>
      <c r="F44" s="51"/>
      <c r="G44" s="36"/>
      <c r="H44" s="9"/>
      <c r="I44" s="36"/>
      <c r="J44" s="36"/>
      <c r="K44" s="37"/>
      <c r="L44" s="37"/>
      <c r="N44" s="27"/>
    </row>
    <row r="45" spans="1:31" ht="13.05" hidden="1" x14ac:dyDescent="0.3">
      <c r="C45" s="9"/>
      <c r="D45" s="36"/>
      <c r="E45" s="36"/>
      <c r="F45" s="51"/>
      <c r="G45" s="36"/>
      <c r="H45" s="9"/>
      <c r="I45" s="36"/>
      <c r="J45" s="36"/>
      <c r="K45" s="37"/>
      <c r="L45" s="37"/>
      <c r="N45" s="27"/>
    </row>
    <row r="46" spans="1:31" ht="13.05" x14ac:dyDescent="0.3">
      <c r="C46" s="9"/>
      <c r="D46" s="36"/>
      <c r="E46" s="36"/>
      <c r="F46" s="51"/>
      <c r="G46" s="36"/>
      <c r="H46" s="9"/>
      <c r="I46" s="36"/>
      <c r="J46" s="36"/>
      <c r="K46" s="37"/>
      <c r="L46" s="37"/>
      <c r="N46" s="27"/>
    </row>
    <row r="47" spans="1:31" ht="13.05" x14ac:dyDescent="0.3">
      <c r="C47" s="9"/>
      <c r="D47" s="36"/>
      <c r="E47" s="36"/>
      <c r="F47" s="51"/>
      <c r="G47" s="36"/>
      <c r="H47" s="9"/>
      <c r="I47" s="36"/>
      <c r="J47" s="36"/>
      <c r="K47" s="37"/>
      <c r="L47" s="37"/>
      <c r="N47" s="27"/>
    </row>
    <row r="48" spans="1:31" ht="13.05" x14ac:dyDescent="0.3">
      <c r="C48" s="9"/>
      <c r="D48" s="36"/>
      <c r="E48" s="36"/>
      <c r="F48" s="51"/>
      <c r="G48" s="36"/>
      <c r="H48" s="9"/>
      <c r="I48" s="36"/>
      <c r="J48" s="36"/>
      <c r="K48" s="37"/>
      <c r="L48" s="37"/>
      <c r="N48" s="27"/>
    </row>
    <row r="49" spans="3:14" ht="13.05" x14ac:dyDescent="0.3">
      <c r="C49" s="9"/>
      <c r="D49" s="36"/>
      <c r="E49" s="36"/>
      <c r="F49" s="51"/>
      <c r="G49" s="36"/>
      <c r="H49" s="9"/>
      <c r="I49" s="36"/>
      <c r="J49" s="36"/>
      <c r="K49" s="37"/>
      <c r="L49" s="37"/>
      <c r="N49" s="27"/>
    </row>
    <row r="50" spans="3:14" x14ac:dyDescent="0.3">
      <c r="C50" s="9"/>
      <c r="D50" s="36"/>
      <c r="E50" s="36"/>
      <c r="F50" s="51"/>
      <c r="G50" s="36"/>
      <c r="H50" s="9"/>
      <c r="I50" s="36"/>
      <c r="J50" s="36"/>
      <c r="K50" s="37"/>
      <c r="L50" s="37"/>
      <c r="N50" s="27"/>
    </row>
    <row r="51" spans="3:14" x14ac:dyDescent="0.3">
      <c r="C51" s="9"/>
      <c r="D51" s="36"/>
      <c r="E51" s="36"/>
      <c r="F51" s="51"/>
      <c r="G51" s="36"/>
      <c r="H51" s="9"/>
      <c r="I51" s="36"/>
      <c r="J51" s="36"/>
      <c r="K51" s="37"/>
      <c r="L51" s="37"/>
      <c r="N51" s="27"/>
    </row>
    <row r="52" spans="3:14" x14ac:dyDescent="0.3">
      <c r="C52" s="9"/>
      <c r="D52" s="36"/>
      <c r="E52" s="36"/>
      <c r="F52" s="51"/>
      <c r="G52" s="36"/>
      <c r="H52" s="9"/>
      <c r="I52" s="36"/>
      <c r="J52" s="36"/>
      <c r="K52" s="37"/>
      <c r="L52" s="37"/>
      <c r="N52" s="27"/>
    </row>
    <row r="53" spans="3:14" x14ac:dyDescent="0.3">
      <c r="C53" s="9"/>
      <c r="D53" s="36"/>
      <c r="E53" s="36"/>
      <c r="F53" s="51"/>
      <c r="G53" s="36"/>
      <c r="H53" s="9"/>
      <c r="I53" s="36"/>
      <c r="J53" s="36"/>
      <c r="K53" s="37"/>
      <c r="L53" s="37"/>
      <c r="N53" s="27"/>
    </row>
    <row r="54" spans="3:14" x14ac:dyDescent="0.3">
      <c r="C54" s="9"/>
      <c r="D54" s="36"/>
      <c r="E54" s="36"/>
      <c r="F54" s="51"/>
      <c r="G54" s="36"/>
      <c r="H54" s="9"/>
      <c r="I54" s="36"/>
      <c r="J54" s="36"/>
      <c r="K54" s="37"/>
      <c r="L54" s="37"/>
      <c r="N54" s="27"/>
    </row>
    <row r="55" spans="3:14" x14ac:dyDescent="0.3">
      <c r="C55" s="9"/>
      <c r="D55" s="36"/>
      <c r="E55" s="36"/>
      <c r="F55" s="51"/>
      <c r="G55" s="36"/>
      <c r="H55" s="9"/>
      <c r="I55" s="36"/>
      <c r="J55" s="36"/>
      <c r="K55" s="37"/>
      <c r="L55" s="37"/>
      <c r="N55" s="27"/>
    </row>
    <row r="56" spans="3:14" x14ac:dyDescent="0.3">
      <c r="C56" s="9"/>
      <c r="D56" s="36"/>
      <c r="E56" s="36"/>
      <c r="F56" s="51"/>
      <c r="G56" s="36"/>
      <c r="H56" s="9"/>
      <c r="I56" s="36"/>
      <c r="J56" s="36"/>
      <c r="K56" s="37"/>
      <c r="L56" s="37"/>
      <c r="N56" s="27"/>
    </row>
    <row r="57" spans="3:14" x14ac:dyDescent="0.3">
      <c r="C57" s="9"/>
      <c r="D57" s="36"/>
      <c r="E57" s="36"/>
      <c r="F57" s="51"/>
      <c r="G57" s="36"/>
      <c r="H57" s="9"/>
      <c r="I57" s="36"/>
      <c r="J57" s="36"/>
      <c r="K57" s="37"/>
      <c r="L57" s="37"/>
      <c r="N57" s="27"/>
    </row>
    <row r="58" spans="3:14" x14ac:dyDescent="0.3">
      <c r="C58" s="9"/>
      <c r="D58" s="36"/>
      <c r="E58" s="36"/>
      <c r="F58" s="51"/>
      <c r="G58" s="36"/>
      <c r="H58" s="9"/>
      <c r="I58" s="36"/>
      <c r="J58" s="36"/>
      <c r="K58" s="37"/>
      <c r="L58" s="37"/>
      <c r="N58" s="27"/>
    </row>
    <row r="59" spans="3:14" x14ac:dyDescent="0.3">
      <c r="C59" s="9"/>
      <c r="D59" s="36"/>
      <c r="E59" s="36"/>
      <c r="F59" s="51"/>
      <c r="G59" s="36"/>
      <c r="H59" s="9"/>
      <c r="I59" s="36"/>
      <c r="J59" s="36"/>
      <c r="K59" s="37"/>
      <c r="L59" s="37"/>
      <c r="N59" s="27"/>
    </row>
    <row r="60" spans="3:14" x14ac:dyDescent="0.3">
      <c r="C60" s="9"/>
      <c r="D60" s="36"/>
      <c r="E60" s="36"/>
      <c r="F60" s="51"/>
      <c r="G60" s="36"/>
      <c r="H60" s="9"/>
      <c r="I60" s="36"/>
      <c r="J60" s="36"/>
      <c r="K60" s="37"/>
      <c r="L60" s="37"/>
      <c r="N60" s="27"/>
    </row>
    <row r="61" spans="3:14" x14ac:dyDescent="0.3">
      <c r="C61" s="9"/>
      <c r="D61" s="36"/>
      <c r="E61" s="36"/>
      <c r="F61" s="51"/>
      <c r="G61" s="36"/>
      <c r="H61" s="9"/>
      <c r="I61" s="36"/>
      <c r="J61" s="36"/>
      <c r="K61" s="37"/>
      <c r="L61" s="37"/>
      <c r="N61" s="27"/>
    </row>
    <row r="62" spans="3:14" x14ac:dyDescent="0.3">
      <c r="C62" s="9"/>
      <c r="D62" s="36"/>
      <c r="E62" s="36"/>
      <c r="F62" s="51"/>
      <c r="G62" s="36"/>
      <c r="H62" s="9"/>
      <c r="I62" s="36"/>
      <c r="J62" s="36"/>
      <c r="K62" s="37"/>
      <c r="L62" s="37"/>
      <c r="N62" s="27"/>
    </row>
  </sheetData>
  <conditionalFormatting sqref="A2:A8">
    <cfRule type="duplicateValues" dxfId="51" priority="161"/>
  </conditionalFormatting>
  <conditionalFormatting sqref="C2:C6">
    <cfRule type="duplicateValues" dxfId="50" priority="162"/>
  </conditionalFormatting>
  <conditionalFormatting sqref="H2:H9">
    <cfRule type="duplicateValues" dxfId="49" priority="163"/>
  </conditionalFormatting>
  <conditionalFormatting sqref="I1:J1048576">
    <cfRule type="cellIs" dxfId="48" priority="4" operator="greaterThan">
      <formula>0.98</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53D5-266C-430F-B311-9A02C8923DF9}">
  <dimension ref="A1:GZ89"/>
  <sheetViews>
    <sheetView topLeftCell="D1" zoomScale="150" zoomScaleNormal="150" workbookViewId="0">
      <pane ySplit="1" topLeftCell="A30"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39"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28" si="0">C2*0.5</f>
        <v>0</v>
      </c>
      <c r="E2" s="29">
        <f t="shared" ref="E2:E28" si="1">C2-D2</f>
        <v>0</v>
      </c>
      <c r="F2" s="49" t="e">
        <f t="shared" ref="F2:F28" si="2">E2/C2</f>
        <v>#DIV/0!</v>
      </c>
      <c r="G2" s="29" t="e">
        <f t="shared" ref="G2:G28" si="3">C2*I2</f>
        <v>#DIV/0!</v>
      </c>
      <c r="H2" s="14"/>
      <c r="I2" s="30" t="e">
        <f t="shared" ref="I2:I28" si="4">H2/D2</f>
        <v>#DIV/0!</v>
      </c>
      <c r="J2" s="30" t="e">
        <f t="shared" ref="J2:J28" si="5">K2/C2</f>
        <v>#DIV/0!</v>
      </c>
      <c r="M2" s="32" t="e">
        <f t="shared" ref="M2:M28" si="6">IF(K2&lt;G2,K2-G2,0)</f>
        <v>#DIV/0!</v>
      </c>
      <c r="N2" s="27" t="e">
        <f t="shared" ref="N2:N28"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ref="D29" si="8">C29*0.5</f>
        <v>0</v>
      </c>
      <c r="E29" s="29">
        <f t="shared" ref="E29" si="9">C29-D29</f>
        <v>0</v>
      </c>
      <c r="F29" s="49" t="e">
        <f t="shared" ref="F29" si="10">E29/C29</f>
        <v>#DIV/0!</v>
      </c>
      <c r="G29" s="29" t="e">
        <f t="shared" ref="G29" si="11">C29*I29</f>
        <v>#DIV/0!</v>
      </c>
      <c r="H29" s="14"/>
      <c r="I29" s="30" t="e">
        <f t="shared" ref="I29" si="12">H29/D29</f>
        <v>#DIV/0!</v>
      </c>
      <c r="J29" s="30" t="e">
        <f t="shared" ref="J29" si="13">K29/C29</f>
        <v>#DIV/0!</v>
      </c>
      <c r="M29" s="32" t="e">
        <f t="shared" ref="M29" si="14">IF(K29&lt;G29,K29-G29,0)</f>
        <v>#DIV/0!</v>
      </c>
      <c r="N29" s="27" t="e">
        <f t="shared" ref="N29" si="15">IF(K29&gt;G29,K29-G29,0)</f>
        <v>#DIV/0!</v>
      </c>
    </row>
    <row r="30" spans="1:208" ht="13.05" x14ac:dyDescent="0.3">
      <c r="A30" s="53"/>
      <c r="B30" s="53"/>
      <c r="C30" s="9"/>
      <c r="D30" s="28">
        <f t="shared" ref="D30:D37" si="16">C30*0.5</f>
        <v>0</v>
      </c>
      <c r="E30" s="29">
        <f t="shared" ref="E30:E37" si="17">C30-D30</f>
        <v>0</v>
      </c>
      <c r="F30" s="49" t="e">
        <f t="shared" ref="F30:F37" si="18">E30/C30</f>
        <v>#DIV/0!</v>
      </c>
      <c r="G30" s="29" t="e">
        <f t="shared" ref="G30:G37" si="19">C30*I30</f>
        <v>#DIV/0!</v>
      </c>
      <c r="H30" s="14"/>
      <c r="I30" s="30" t="e">
        <f t="shared" ref="I30:I37" si="20">H30/D30</f>
        <v>#DIV/0!</v>
      </c>
      <c r="J30" s="30" t="e">
        <f t="shared" ref="J30:J37" si="21">K30/C30</f>
        <v>#DIV/0!</v>
      </c>
      <c r="M30" s="32" t="e">
        <f t="shared" ref="M30:M37" si="22">IF(K30&lt;G30,K30-G30,0)</f>
        <v>#DIV/0!</v>
      </c>
      <c r="N30" s="27" t="e">
        <f t="shared" ref="N30:N37" si="23">IF(K30&gt;G30,K30-G30,0)</f>
        <v>#DIV/0!</v>
      </c>
    </row>
    <row r="31" spans="1:208" ht="13.05" x14ac:dyDescent="0.3">
      <c r="A31" s="53"/>
      <c r="B31" s="53"/>
      <c r="C31" s="9"/>
      <c r="D31" s="28">
        <f t="shared" si="16"/>
        <v>0</v>
      </c>
      <c r="E31" s="29">
        <f t="shared" si="17"/>
        <v>0</v>
      </c>
      <c r="F31" s="49" t="e">
        <f t="shared" si="18"/>
        <v>#DIV/0!</v>
      </c>
      <c r="G31" s="29" t="e">
        <f t="shared" si="19"/>
        <v>#DIV/0!</v>
      </c>
      <c r="H31" s="14"/>
      <c r="I31" s="30" t="e">
        <f t="shared" si="20"/>
        <v>#DIV/0!</v>
      </c>
      <c r="J31" s="30" t="e">
        <f t="shared" si="21"/>
        <v>#DIV/0!</v>
      </c>
      <c r="M31" s="32" t="e">
        <f t="shared" si="22"/>
        <v>#DIV/0!</v>
      </c>
      <c r="N31" s="27" t="e">
        <f t="shared" si="23"/>
        <v>#DIV/0!</v>
      </c>
    </row>
    <row r="32" spans="1:208" ht="13.05" x14ac:dyDescent="0.3">
      <c r="A32" s="53"/>
      <c r="B32" s="53"/>
      <c r="C32" s="9"/>
      <c r="D32" s="28">
        <f t="shared" si="16"/>
        <v>0</v>
      </c>
      <c r="E32" s="29">
        <f t="shared" si="17"/>
        <v>0</v>
      </c>
      <c r="F32" s="49" t="e">
        <f t="shared" si="18"/>
        <v>#DIV/0!</v>
      </c>
      <c r="G32" s="29" t="e">
        <f t="shared" si="19"/>
        <v>#DIV/0!</v>
      </c>
      <c r="H32" s="14"/>
      <c r="I32" s="30" t="e">
        <f t="shared" si="20"/>
        <v>#DIV/0!</v>
      </c>
      <c r="J32" s="30" t="e">
        <f t="shared" si="21"/>
        <v>#DIV/0!</v>
      </c>
      <c r="M32" s="32" t="e">
        <f t="shared" si="22"/>
        <v>#DIV/0!</v>
      </c>
      <c r="N32" s="27" t="e">
        <f t="shared" si="23"/>
        <v>#DIV/0!</v>
      </c>
    </row>
    <row r="33" spans="1:31" ht="13.05" x14ac:dyDescent="0.3">
      <c r="A33" s="53"/>
      <c r="B33" s="53"/>
      <c r="C33" s="9"/>
      <c r="D33" s="28">
        <f t="shared" si="16"/>
        <v>0</v>
      </c>
      <c r="E33" s="29">
        <f t="shared" si="17"/>
        <v>0</v>
      </c>
      <c r="F33" s="49" t="e">
        <f t="shared" si="18"/>
        <v>#DIV/0!</v>
      </c>
      <c r="G33" s="29" t="e">
        <f t="shared" si="19"/>
        <v>#DIV/0!</v>
      </c>
      <c r="H33" s="14"/>
      <c r="I33" s="30" t="e">
        <f t="shared" si="20"/>
        <v>#DIV/0!</v>
      </c>
      <c r="J33" s="30" t="e">
        <f t="shared" si="21"/>
        <v>#DIV/0!</v>
      </c>
      <c r="M33" s="32" t="e">
        <f t="shared" si="22"/>
        <v>#DIV/0!</v>
      </c>
      <c r="N33" s="27" t="e">
        <f t="shared" si="23"/>
        <v>#DIV/0!</v>
      </c>
    </row>
    <row r="34" spans="1:31" ht="13.05" x14ac:dyDescent="0.3">
      <c r="A34" s="53"/>
      <c r="B34" s="53"/>
      <c r="C34" s="9"/>
      <c r="D34" s="28">
        <f t="shared" si="16"/>
        <v>0</v>
      </c>
      <c r="E34" s="29">
        <f t="shared" si="17"/>
        <v>0</v>
      </c>
      <c r="F34" s="49" t="e">
        <f t="shared" si="18"/>
        <v>#DIV/0!</v>
      </c>
      <c r="G34" s="29" t="e">
        <f t="shared" si="19"/>
        <v>#DIV/0!</v>
      </c>
      <c r="H34" s="14"/>
      <c r="I34" s="30" t="e">
        <f t="shared" si="20"/>
        <v>#DIV/0!</v>
      </c>
      <c r="J34" s="30" t="e">
        <f t="shared" si="21"/>
        <v>#DIV/0!</v>
      </c>
      <c r="M34" s="32" t="e">
        <f t="shared" si="22"/>
        <v>#DIV/0!</v>
      </c>
      <c r="N34" s="27" t="e">
        <f t="shared" si="23"/>
        <v>#DIV/0!</v>
      </c>
    </row>
    <row r="35" spans="1:31" ht="13.05" x14ac:dyDescent="0.3">
      <c r="A35" s="53"/>
      <c r="B35" s="53"/>
      <c r="C35" s="9"/>
      <c r="D35" s="28">
        <f t="shared" si="16"/>
        <v>0</v>
      </c>
      <c r="E35" s="29">
        <f t="shared" si="17"/>
        <v>0</v>
      </c>
      <c r="F35" s="49" t="e">
        <f t="shared" si="18"/>
        <v>#DIV/0!</v>
      </c>
      <c r="G35" s="29" t="e">
        <f t="shared" si="19"/>
        <v>#DIV/0!</v>
      </c>
      <c r="H35" s="14"/>
      <c r="I35" s="30" t="e">
        <f t="shared" si="20"/>
        <v>#DIV/0!</v>
      </c>
      <c r="J35" s="30" t="e">
        <f t="shared" si="21"/>
        <v>#DIV/0!</v>
      </c>
      <c r="M35" s="32" t="e">
        <f t="shared" si="22"/>
        <v>#DIV/0!</v>
      </c>
      <c r="N35" s="27" t="e">
        <f t="shared" si="23"/>
        <v>#DIV/0!</v>
      </c>
    </row>
    <row r="36" spans="1:31" ht="13.05" x14ac:dyDescent="0.3">
      <c r="A36" s="53"/>
      <c r="B36" s="53"/>
      <c r="C36" s="9"/>
      <c r="D36" s="28">
        <f t="shared" si="16"/>
        <v>0</v>
      </c>
      <c r="E36" s="29">
        <f t="shared" si="17"/>
        <v>0</v>
      </c>
      <c r="F36" s="49" t="e">
        <f t="shared" si="18"/>
        <v>#DIV/0!</v>
      </c>
      <c r="G36" s="29" t="e">
        <f t="shared" si="19"/>
        <v>#DIV/0!</v>
      </c>
      <c r="H36" s="14"/>
      <c r="I36" s="30" t="e">
        <f t="shared" si="20"/>
        <v>#DIV/0!</v>
      </c>
      <c r="J36" s="30" t="e">
        <f t="shared" si="21"/>
        <v>#DIV/0!</v>
      </c>
      <c r="M36" s="32" t="e">
        <f t="shared" si="22"/>
        <v>#DIV/0!</v>
      </c>
      <c r="N36" s="27" t="e">
        <f t="shared" si="23"/>
        <v>#DIV/0!</v>
      </c>
    </row>
    <row r="37" spans="1:31" ht="13.05" x14ac:dyDescent="0.3">
      <c r="B37" s="53"/>
      <c r="C37" s="20"/>
      <c r="D37" s="28">
        <f t="shared" si="16"/>
        <v>0</v>
      </c>
      <c r="E37" s="29">
        <f t="shared" si="17"/>
        <v>0</v>
      </c>
      <c r="F37" s="49" t="e">
        <f t="shared" si="18"/>
        <v>#DIV/0!</v>
      </c>
      <c r="G37" s="29" t="e">
        <f t="shared" si="19"/>
        <v>#DIV/0!</v>
      </c>
      <c r="H37" s="14"/>
      <c r="I37" s="30" t="e">
        <f t="shared" si="20"/>
        <v>#DIV/0!</v>
      </c>
      <c r="J37" s="30" t="e">
        <f t="shared" si="21"/>
        <v>#DIV/0!</v>
      </c>
      <c r="M37" s="32" t="e">
        <f t="shared" si="22"/>
        <v>#DIV/0!</v>
      </c>
      <c r="N37" s="27" t="e">
        <f t="shared" si="23"/>
        <v>#DIV/0!</v>
      </c>
    </row>
    <row r="38" spans="1:31" ht="13.05"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ht="13.05" x14ac:dyDescent="0.3">
      <c r="C39" s="20"/>
      <c r="D39" s="27"/>
      <c r="E39" s="27"/>
      <c r="F39" s="50"/>
      <c r="G39" s="27"/>
      <c r="H39" s="20"/>
      <c r="I39" s="31"/>
      <c r="J39" s="31"/>
      <c r="K39" s="20"/>
      <c r="L39" s="20"/>
      <c r="M39" s="32" t="e">
        <f>SUM(M38+N38)</f>
        <v>#DIV/0!</v>
      </c>
      <c r="N39" s="27"/>
    </row>
    <row r="40" spans="1:31" ht="13.05" x14ac:dyDescent="0.3">
      <c r="C40" s="20"/>
      <c r="D40" s="27"/>
      <c r="E40" s="27"/>
      <c r="F40" s="50"/>
      <c r="G40" s="27"/>
      <c r="H40" s="20"/>
      <c r="I40" s="31"/>
      <c r="J40" s="31"/>
      <c r="K40" s="20"/>
      <c r="L40" s="20"/>
      <c r="M40" s="32"/>
      <c r="N40" s="27"/>
    </row>
    <row r="41" spans="1:31" ht="13.05" x14ac:dyDescent="0.3">
      <c r="C41" s="20"/>
      <c r="D41" s="27"/>
      <c r="E41" s="27"/>
      <c r="F41" s="50"/>
      <c r="G41" s="27"/>
      <c r="H41" s="20"/>
      <c r="I41" s="31"/>
      <c r="J41" s="31"/>
      <c r="K41" s="20"/>
      <c r="L41" s="20"/>
      <c r="M41" s="32"/>
      <c r="N41" s="27"/>
    </row>
    <row r="42" spans="1:31" ht="13.05" x14ac:dyDescent="0.3">
      <c r="C42" s="9"/>
      <c r="D42" s="36"/>
      <c r="E42" s="36"/>
      <c r="F42" s="51"/>
      <c r="G42" s="36"/>
      <c r="H42" s="9"/>
      <c r="I42" s="36"/>
      <c r="J42" s="36"/>
      <c r="K42" s="37"/>
      <c r="L42" s="37"/>
      <c r="N42" s="27"/>
    </row>
    <row r="43" spans="1:31" ht="13.05" x14ac:dyDescent="0.3">
      <c r="C43" s="9"/>
      <c r="D43" s="36"/>
      <c r="E43" s="36"/>
      <c r="F43" s="51"/>
      <c r="G43" s="36"/>
      <c r="H43" s="9"/>
      <c r="I43" s="36"/>
      <c r="J43" s="36"/>
      <c r="K43" s="37"/>
      <c r="L43" s="37"/>
      <c r="N43" s="27"/>
    </row>
    <row r="44" spans="1:31" ht="13.05" x14ac:dyDescent="0.3">
      <c r="C44" s="9"/>
      <c r="D44" s="36"/>
      <c r="E44" s="36"/>
      <c r="F44" s="51"/>
      <c r="G44" s="36"/>
      <c r="H44" s="9"/>
      <c r="I44" s="36"/>
      <c r="J44" s="36"/>
      <c r="K44" s="37"/>
      <c r="L44" s="37"/>
      <c r="N44" s="27"/>
    </row>
    <row r="45" spans="1:31" ht="13.05"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24">C47*0.55</f>
        <v>5255.2995000000001</v>
      </c>
      <c r="E47" s="39">
        <f t="shared" ref="E47:E55" si="25">C47-D47</f>
        <v>4299.7905000000001</v>
      </c>
      <c r="F47" s="49">
        <f t="shared" ref="F47:F55" si="26">E47/C47</f>
        <v>0.45</v>
      </c>
      <c r="G47" s="39">
        <f t="shared" ref="G47:G55" si="27">C47*I47</f>
        <v>0</v>
      </c>
      <c r="I47" s="40">
        <f t="shared" ref="I47:I55" si="28">H47/D47</f>
        <v>0</v>
      </c>
      <c r="J47" s="40">
        <f t="shared" ref="J47:J55" si="29">K47/C47</f>
        <v>0</v>
      </c>
      <c r="K47" s="14"/>
      <c r="L47" s="14"/>
      <c r="M47" s="39">
        <f t="shared" ref="M47:M55" si="30">IF(K47&lt;G47,K47-G47,0)</f>
        <v>0</v>
      </c>
      <c r="N47" s="41">
        <f t="shared" ref="N47:N55" si="31">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24"/>
        <v>3715.3105</v>
      </c>
      <c r="E48" s="39">
        <f t="shared" si="25"/>
        <v>3039.7994999999996</v>
      </c>
      <c r="F48" s="49">
        <f t="shared" si="26"/>
        <v>0.44999999999999996</v>
      </c>
      <c r="G48" s="39">
        <f t="shared" si="27"/>
        <v>454.54545454545456</v>
      </c>
      <c r="H48" s="14">
        <v>250</v>
      </c>
      <c r="I48" s="40">
        <f t="shared" si="28"/>
        <v>6.728912697875454E-2</v>
      </c>
      <c r="J48" s="40">
        <f t="shared" si="29"/>
        <v>0.97364957787511974</v>
      </c>
      <c r="K48" s="14">
        <v>6577.11</v>
      </c>
      <c r="L48" s="14"/>
      <c r="M48" s="39">
        <f t="shared" si="30"/>
        <v>0</v>
      </c>
      <c r="N48" s="41">
        <f t="shared" si="31"/>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24"/>
        <v>2642.8050000000003</v>
      </c>
      <c r="E49" s="39">
        <f t="shared" si="25"/>
        <v>2162.2950000000001</v>
      </c>
      <c r="F49" s="49">
        <f t="shared" si="26"/>
        <v>0.44999999999999996</v>
      </c>
      <c r="G49" s="39">
        <f t="shared" si="27"/>
        <v>1045.4545454545453</v>
      </c>
      <c r="H49" s="14">
        <v>575</v>
      </c>
      <c r="I49" s="40">
        <f t="shared" si="28"/>
        <v>0.2175718602015661</v>
      </c>
      <c r="J49" s="40">
        <f t="shared" si="29"/>
        <v>0</v>
      </c>
      <c r="K49" s="14"/>
      <c r="L49" s="14"/>
      <c r="M49" s="39">
        <f t="shared" si="30"/>
        <v>-1045.4545454545453</v>
      </c>
      <c r="N49" s="41">
        <f t="shared" si="31"/>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24"/>
        <v>764.3515000000001</v>
      </c>
      <c r="E50" s="39">
        <f t="shared" si="25"/>
        <v>625.37849999999992</v>
      </c>
      <c r="F50" s="49">
        <f t="shared" si="26"/>
        <v>0.44999999999999996</v>
      </c>
      <c r="G50" s="39">
        <f t="shared" si="27"/>
        <v>590.90909090909088</v>
      </c>
      <c r="H50" s="14">
        <v>325</v>
      </c>
      <c r="I50" s="40">
        <f t="shared" si="28"/>
        <v>0.42519704612341308</v>
      </c>
      <c r="J50" s="40">
        <f t="shared" si="29"/>
        <v>0</v>
      </c>
      <c r="K50" s="14"/>
      <c r="L50" s="14"/>
      <c r="M50" s="39">
        <f t="shared" si="30"/>
        <v>-590.90909090909088</v>
      </c>
      <c r="N50" s="41">
        <f t="shared" si="31"/>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24"/>
        <v>767112.995</v>
      </c>
      <c r="E51" s="39">
        <f t="shared" si="25"/>
        <v>627637.90499999991</v>
      </c>
      <c r="F51" s="49">
        <f t="shared" si="26"/>
        <v>0.44999999999999996</v>
      </c>
      <c r="G51" s="39">
        <f t="shared" si="27"/>
        <v>1159890.0909090911</v>
      </c>
      <c r="H51" s="16">
        <v>637939.55000000005</v>
      </c>
      <c r="I51" s="40">
        <f t="shared" si="28"/>
        <v>0.83161092845259399</v>
      </c>
      <c r="J51" s="40">
        <f t="shared" si="29"/>
        <v>0.84626425406859396</v>
      </c>
      <c r="K51" s="14">
        <v>1180327.83</v>
      </c>
      <c r="L51" s="14"/>
      <c r="M51" s="39">
        <f t="shared" si="30"/>
        <v>0</v>
      </c>
      <c r="N51" s="41">
        <f t="shared" si="31"/>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24"/>
        <v>880.00000000000011</v>
      </c>
      <c r="E52" s="39">
        <f t="shared" si="25"/>
        <v>719.99999999999989</v>
      </c>
      <c r="F52" s="49">
        <f t="shared" si="26"/>
        <v>0.44999999999999996</v>
      </c>
      <c r="G52" s="39">
        <f t="shared" si="27"/>
        <v>1639.8181818181815</v>
      </c>
      <c r="H52" s="16">
        <v>901.9</v>
      </c>
      <c r="I52" s="40">
        <f t="shared" si="28"/>
        <v>1.0248863636363634</v>
      </c>
      <c r="J52" s="40">
        <f t="shared" si="29"/>
        <v>0</v>
      </c>
      <c r="K52" s="17"/>
      <c r="L52" s="17"/>
      <c r="M52" s="39">
        <f t="shared" si="30"/>
        <v>-1639.8181818181815</v>
      </c>
      <c r="N52" s="41">
        <f t="shared" si="31"/>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24"/>
        <v>3613.1865000000003</v>
      </c>
      <c r="E53" s="39">
        <f t="shared" si="25"/>
        <v>2956.2435</v>
      </c>
      <c r="F53" s="49">
        <f t="shared" si="26"/>
        <v>0.45</v>
      </c>
      <c r="G53" s="39">
        <f t="shared" si="27"/>
        <v>7454.545454545454</v>
      </c>
      <c r="H53" s="16">
        <v>4100</v>
      </c>
      <c r="I53" s="40">
        <f t="shared" si="28"/>
        <v>1.1347324584546077</v>
      </c>
      <c r="J53" s="40">
        <f t="shared" si="29"/>
        <v>0</v>
      </c>
      <c r="K53" s="14"/>
      <c r="L53" s="14"/>
      <c r="M53" s="39">
        <f t="shared" si="30"/>
        <v>-7454.545454545454</v>
      </c>
      <c r="N53" s="41">
        <f t="shared" si="31"/>
        <v>0</v>
      </c>
      <c r="O53" s="11" t="s">
        <v>11</v>
      </c>
      <c r="P53" s="15"/>
    </row>
    <row r="54" spans="1:31" s="11" customFormat="1" ht="13.05" hidden="1" x14ac:dyDescent="0.3">
      <c r="A54" s="52" t="s">
        <v>20</v>
      </c>
      <c r="B54" s="52"/>
      <c r="C54" s="13">
        <f>H54/0.55</f>
        <v>4750</v>
      </c>
      <c r="D54" s="38">
        <f t="shared" si="24"/>
        <v>2612.5</v>
      </c>
      <c r="E54" s="39">
        <f t="shared" si="25"/>
        <v>2137.5</v>
      </c>
      <c r="F54" s="49">
        <f t="shared" si="26"/>
        <v>0.45</v>
      </c>
      <c r="G54" s="39">
        <f t="shared" si="27"/>
        <v>4750</v>
      </c>
      <c r="H54" s="14">
        <v>2612.5</v>
      </c>
      <c r="I54" s="40">
        <f t="shared" si="28"/>
        <v>1</v>
      </c>
      <c r="J54" s="40">
        <f t="shared" si="29"/>
        <v>0</v>
      </c>
      <c r="K54" s="14"/>
      <c r="L54" s="14"/>
      <c r="M54" s="39">
        <f t="shared" si="30"/>
        <v>-4750</v>
      </c>
      <c r="N54" s="41">
        <f t="shared" si="31"/>
        <v>0</v>
      </c>
      <c r="O54" s="11" t="s">
        <v>21</v>
      </c>
      <c r="P54" s="15"/>
    </row>
    <row r="55" spans="1:31" s="11" customFormat="1" ht="13.05" hidden="1" x14ac:dyDescent="0.3">
      <c r="A55" s="52" t="s">
        <v>22</v>
      </c>
      <c r="B55" s="52"/>
      <c r="C55" s="13">
        <f>H55/0.55</f>
        <v>1181.8181818181818</v>
      </c>
      <c r="D55" s="38">
        <f t="shared" si="24"/>
        <v>650</v>
      </c>
      <c r="E55" s="39">
        <f t="shared" si="25"/>
        <v>531.81818181818176</v>
      </c>
      <c r="F55" s="49">
        <f t="shared" si="26"/>
        <v>0.44999999999999996</v>
      </c>
      <c r="G55" s="39">
        <f t="shared" si="27"/>
        <v>1181.8181818181818</v>
      </c>
      <c r="H55" s="14">
        <v>650</v>
      </c>
      <c r="I55" s="40">
        <f t="shared" si="28"/>
        <v>1</v>
      </c>
      <c r="J55" s="40">
        <f t="shared" si="29"/>
        <v>0</v>
      </c>
      <c r="K55" s="14"/>
      <c r="L55" s="14"/>
      <c r="M55" s="39">
        <f t="shared" si="30"/>
        <v>-1181.8181818181818</v>
      </c>
      <c r="N55" s="41">
        <f t="shared" si="31"/>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32">C62*0.8</f>
        <v>44625.600000000006</v>
      </c>
      <c r="E62" s="45">
        <f t="shared" ref="E62:E67" si="33">C62-D62</f>
        <v>11156.399999999994</v>
      </c>
      <c r="F62" s="49">
        <f t="shared" ref="F62:F68" si="34">E62/C62</f>
        <v>0.1999999999999999</v>
      </c>
      <c r="G62" s="45">
        <f t="shared" ref="G62:G67" si="35">C62*I62</f>
        <v>55782.062499999993</v>
      </c>
      <c r="H62" s="18">
        <v>44625.65</v>
      </c>
      <c r="I62" s="46">
        <f t="shared" ref="I62:I68" si="36">H62/D62</f>
        <v>1.0000011204331145</v>
      </c>
      <c r="J62" s="46">
        <f t="shared" ref="J62:J68" si="37">K62/C62</f>
        <v>5.1836613961492958E-2</v>
      </c>
      <c r="K62" s="17">
        <v>2891.55</v>
      </c>
      <c r="L62" s="17"/>
      <c r="M62" s="45">
        <f t="shared" ref="M62:M67" si="38">IF(K62&lt;G62,K62-G62,0)</f>
        <v>-52890.51249999999</v>
      </c>
      <c r="N62" s="47">
        <f t="shared" ref="N62:N67" si="39">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32"/>
        <v>3426.9799999999996</v>
      </c>
      <c r="E63" s="45">
        <f t="shared" si="33"/>
        <v>856.74499999999989</v>
      </c>
      <c r="F63" s="49">
        <f t="shared" si="34"/>
        <v>0.2</v>
      </c>
      <c r="G63" s="45">
        <f t="shared" si="35"/>
        <v>4283.7250000000004</v>
      </c>
      <c r="H63" s="14">
        <v>3426.98</v>
      </c>
      <c r="I63" s="46">
        <f t="shared" si="36"/>
        <v>1.0000000000000002</v>
      </c>
      <c r="J63" s="46">
        <f t="shared" si="37"/>
        <v>0</v>
      </c>
      <c r="M63" s="45">
        <f t="shared" si="38"/>
        <v>-4283.7250000000004</v>
      </c>
      <c r="N63" s="47">
        <f t="shared" si="39"/>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32"/>
        <v>5812.05</v>
      </c>
      <c r="E64" s="45">
        <f t="shared" si="33"/>
        <v>1453.0124999999998</v>
      </c>
      <c r="F64" s="49">
        <f t="shared" si="34"/>
        <v>0.19999999999999998</v>
      </c>
      <c r="G64" s="45">
        <f t="shared" si="35"/>
        <v>7265.0625</v>
      </c>
      <c r="H64" s="14">
        <v>5812.05</v>
      </c>
      <c r="I64" s="46">
        <f t="shared" si="36"/>
        <v>1</v>
      </c>
      <c r="J64" s="46">
        <f t="shared" si="37"/>
        <v>0.96854225273354499</v>
      </c>
      <c r="K64" s="14">
        <v>7036.52</v>
      </c>
      <c r="L64" s="14"/>
      <c r="M64" s="45">
        <f t="shared" si="38"/>
        <v>-228.54249999999956</v>
      </c>
      <c r="N64" s="47">
        <f t="shared" si="39"/>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32"/>
        <v>271</v>
      </c>
      <c r="E65" s="45">
        <f t="shared" si="33"/>
        <v>67.75</v>
      </c>
      <c r="F65" s="49">
        <f t="shared" si="34"/>
        <v>0.2</v>
      </c>
      <c r="G65" s="45">
        <f t="shared" si="35"/>
        <v>338.75</v>
      </c>
      <c r="H65" s="13">
        <v>271</v>
      </c>
      <c r="I65" s="46">
        <f t="shared" si="36"/>
        <v>1</v>
      </c>
      <c r="J65" s="46">
        <f t="shared" si="37"/>
        <v>0</v>
      </c>
      <c r="K65" s="13"/>
      <c r="L65" s="13"/>
      <c r="M65" s="45">
        <f t="shared" si="38"/>
        <v>-338.75</v>
      </c>
      <c r="N65" s="47">
        <f t="shared" si="39"/>
        <v>0</v>
      </c>
      <c r="O65" s="23" t="s">
        <v>8</v>
      </c>
      <c r="P65" s="24">
        <v>43405.361111111109</v>
      </c>
      <c r="Q65" s="23" t="s">
        <v>27</v>
      </c>
    </row>
    <row r="66" spans="1:31" ht="13.05" hidden="1" x14ac:dyDescent="0.3">
      <c r="A66" s="52" t="s">
        <v>28</v>
      </c>
      <c r="C66" s="13">
        <f>H66/0.8</f>
        <v>25268.487499999999</v>
      </c>
      <c r="D66" s="44">
        <f t="shared" si="32"/>
        <v>20214.79</v>
      </c>
      <c r="E66" s="45">
        <f t="shared" si="33"/>
        <v>5053.6974999999984</v>
      </c>
      <c r="F66" s="49">
        <f t="shared" si="34"/>
        <v>0.19999999999999996</v>
      </c>
      <c r="G66" s="45">
        <f t="shared" si="35"/>
        <v>25268.487499999999</v>
      </c>
      <c r="H66" s="14">
        <v>20214.79</v>
      </c>
      <c r="I66" s="46">
        <f t="shared" si="36"/>
        <v>1</v>
      </c>
      <c r="J66" s="46">
        <f t="shared" si="37"/>
        <v>0</v>
      </c>
      <c r="M66" s="45">
        <f t="shared" si="38"/>
        <v>-25268.487499999999</v>
      </c>
      <c r="N66" s="47">
        <f t="shared" si="39"/>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32"/>
        <v>7755.630000000001</v>
      </c>
      <c r="E67" s="45">
        <f t="shared" si="33"/>
        <v>1938.9074999999993</v>
      </c>
      <c r="F67" s="49">
        <f t="shared" si="34"/>
        <v>0.19999999999999993</v>
      </c>
      <c r="G67" s="45">
        <f t="shared" si="35"/>
        <v>9694.5374999999985</v>
      </c>
      <c r="H67" s="14">
        <v>7755.63</v>
      </c>
      <c r="I67" s="46">
        <f t="shared" si="36"/>
        <v>0.99999999999999989</v>
      </c>
      <c r="J67" s="46">
        <f t="shared" si="37"/>
        <v>0</v>
      </c>
      <c r="K67" s="17"/>
      <c r="L67" s="17"/>
      <c r="M67" s="45">
        <f t="shared" si="38"/>
        <v>-9694.5374999999985</v>
      </c>
      <c r="N67" s="47">
        <f t="shared" si="39"/>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34"/>
        <v>9.1297657115401318E-2</v>
      </c>
      <c r="G68" s="8">
        <f>SUM(G63:G67)</f>
        <v>46850.5625</v>
      </c>
      <c r="H68" s="22">
        <f>SUM(H62:H67)</f>
        <v>82106.100000000006</v>
      </c>
      <c r="I68" s="43">
        <f t="shared" si="36"/>
        <v>1.0000006089685229</v>
      </c>
      <c r="J68" s="43">
        <f t="shared" si="37"/>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ht="13.05" x14ac:dyDescent="0.3">
      <c r="C73" s="9"/>
      <c r="D73" s="36"/>
      <c r="E73" s="36"/>
      <c r="F73" s="51"/>
      <c r="G73" s="36"/>
      <c r="H73" s="9"/>
      <c r="I73" s="36"/>
      <c r="J73" s="36"/>
      <c r="K73" s="37"/>
      <c r="L73" s="37"/>
      <c r="N73" s="27"/>
    </row>
    <row r="74" spans="1:31" ht="13.05" x14ac:dyDescent="0.3">
      <c r="C74" s="9"/>
      <c r="D74" s="36"/>
      <c r="E74" s="36"/>
      <c r="F74" s="51"/>
      <c r="G74" s="36"/>
      <c r="H74" s="9"/>
      <c r="I74" s="36"/>
      <c r="J74" s="36"/>
      <c r="K74" s="37"/>
      <c r="L74" s="37"/>
      <c r="N74" s="27"/>
    </row>
    <row r="75" spans="1:31" ht="13.05" x14ac:dyDescent="0.3">
      <c r="C75" s="9"/>
      <c r="D75" s="36"/>
      <c r="E75" s="36"/>
      <c r="F75" s="51"/>
      <c r="G75" s="36"/>
      <c r="H75" s="9"/>
      <c r="I75" s="36"/>
      <c r="J75" s="36"/>
      <c r="K75" s="37"/>
      <c r="L75" s="37"/>
      <c r="N75" s="27"/>
    </row>
    <row r="76" spans="1:31" ht="13.05" x14ac:dyDescent="0.3">
      <c r="C76" s="9"/>
      <c r="D76" s="36"/>
      <c r="E76" s="36"/>
      <c r="F76" s="51"/>
      <c r="G76" s="36"/>
      <c r="H76" s="9"/>
      <c r="I76" s="36"/>
      <c r="J76" s="36"/>
      <c r="K76" s="37"/>
      <c r="L76" s="37"/>
      <c r="N76" s="27"/>
    </row>
    <row r="77" spans="1:31" ht="13.05" x14ac:dyDescent="0.3">
      <c r="C77" s="9"/>
      <c r="D77" s="36"/>
      <c r="E77" s="36"/>
      <c r="F77" s="51"/>
      <c r="G77" s="36"/>
      <c r="H77" s="9"/>
      <c r="I77" s="36"/>
      <c r="J77" s="36"/>
      <c r="K77" s="37"/>
      <c r="L77" s="37"/>
      <c r="N77" s="27"/>
    </row>
    <row r="78" spans="1:31" ht="13.05" x14ac:dyDescent="0.3">
      <c r="C78" s="9"/>
      <c r="D78" s="36"/>
      <c r="E78" s="36"/>
      <c r="F78" s="51"/>
      <c r="G78" s="36"/>
      <c r="H78" s="9"/>
      <c r="I78" s="36"/>
      <c r="J78" s="36"/>
      <c r="K78" s="37"/>
      <c r="L78" s="37"/>
      <c r="N78" s="27"/>
    </row>
    <row r="79" spans="1:31" x14ac:dyDescent="0.3">
      <c r="C79" s="9"/>
      <c r="D79" s="36"/>
      <c r="E79" s="36"/>
      <c r="F79" s="51"/>
      <c r="G79" s="36"/>
      <c r="H79" s="9"/>
      <c r="I79" s="36"/>
      <c r="J79" s="36"/>
      <c r="K79" s="37"/>
      <c r="L79" s="37"/>
      <c r="N79" s="27"/>
    </row>
    <row r="80" spans="1:31" x14ac:dyDescent="0.3">
      <c r="C80" s="9"/>
      <c r="D80" s="36"/>
      <c r="E80" s="36"/>
      <c r="F80" s="51"/>
      <c r="G80" s="36"/>
      <c r="H80" s="9"/>
      <c r="I80" s="36"/>
      <c r="J80" s="36"/>
      <c r="K80" s="37"/>
      <c r="L80" s="37"/>
      <c r="N80" s="27"/>
    </row>
    <row r="81" spans="3:14" x14ac:dyDescent="0.3">
      <c r="C81" s="9"/>
      <c r="D81" s="36"/>
      <c r="E81" s="36"/>
      <c r="F81" s="51"/>
      <c r="G81" s="36"/>
      <c r="H81" s="9"/>
      <c r="I81" s="36"/>
      <c r="J81" s="36"/>
      <c r="K81" s="37"/>
      <c r="L81" s="37"/>
      <c r="N81" s="27"/>
    </row>
    <row r="82" spans="3:14" x14ac:dyDescent="0.3">
      <c r="C82" s="9"/>
      <c r="D82" s="36"/>
      <c r="E82" s="36"/>
      <c r="F82" s="51"/>
      <c r="G82" s="36"/>
      <c r="H82" s="9"/>
      <c r="I82" s="36"/>
      <c r="J82" s="36"/>
      <c r="K82" s="37"/>
      <c r="L82" s="37"/>
      <c r="N82" s="27"/>
    </row>
    <row r="83" spans="3:14"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47" priority="5"/>
  </conditionalFormatting>
  <conditionalFormatting sqref="B15:B37">
    <cfRule type="duplicateValues" dxfId="46" priority="1"/>
  </conditionalFormatting>
  <conditionalFormatting sqref="H2:H37">
    <cfRule type="duplicateValues" dxfId="45" priority="7"/>
  </conditionalFormatting>
  <conditionalFormatting sqref="I1:J1048576">
    <cfRule type="cellIs" dxfId="44" priority="2" operator="greaterThan">
      <formula>0.98</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F0E63-DCBE-494A-9616-615E1D53FF6F}">
  <dimension ref="A1:GZ89"/>
  <sheetViews>
    <sheetView zoomScaleNormal="100" workbookViewId="0">
      <pane ySplit="1" topLeftCell="A6"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52.05"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37" si="0">C2*0.5</f>
        <v>0</v>
      </c>
      <c r="E2" s="29">
        <f t="shared" ref="E2:E37" si="1">C2-D2</f>
        <v>0</v>
      </c>
      <c r="F2" s="49" t="e">
        <f t="shared" ref="F2:F37" si="2">E2/C2</f>
        <v>#DIV/0!</v>
      </c>
      <c r="G2" s="29" t="e">
        <f t="shared" ref="G2:G37" si="3">C2*I2</f>
        <v>#DIV/0!</v>
      </c>
      <c r="H2" s="14"/>
      <c r="I2" s="30" t="e">
        <f t="shared" ref="I2:I37" si="4">H2/D2</f>
        <v>#DIV/0!</v>
      </c>
      <c r="J2" s="30" t="e">
        <f t="shared" ref="J2:J37" si="5">K2/C2</f>
        <v>#DIV/0!</v>
      </c>
      <c r="M2" s="32" t="e">
        <f t="shared" ref="M2:M37" si="6">IF(K2&lt;G2,K2-G2,0)</f>
        <v>#DIV/0!</v>
      </c>
      <c r="N2" s="27" t="e">
        <f t="shared" ref="N2:N37"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si="0"/>
        <v>0</v>
      </c>
      <c r="E29" s="29">
        <f t="shared" si="1"/>
        <v>0</v>
      </c>
      <c r="F29" s="49" t="e">
        <f t="shared" si="2"/>
        <v>#DIV/0!</v>
      </c>
      <c r="G29" s="29" t="e">
        <f t="shared" si="3"/>
        <v>#DIV/0!</v>
      </c>
      <c r="H29" s="14"/>
      <c r="I29" s="30" t="e">
        <f t="shared" si="4"/>
        <v>#DIV/0!</v>
      </c>
      <c r="J29" s="30" t="e">
        <f t="shared" si="5"/>
        <v>#DIV/0!</v>
      </c>
      <c r="M29" s="32" t="e">
        <f t="shared" si="6"/>
        <v>#DIV/0!</v>
      </c>
      <c r="N29" s="27" t="e">
        <f t="shared" si="7"/>
        <v>#DIV/0!</v>
      </c>
    </row>
    <row r="30" spans="1:208" ht="13.05" x14ac:dyDescent="0.3">
      <c r="A30" s="53"/>
      <c r="B30" s="53"/>
      <c r="C30" s="9"/>
      <c r="D30" s="28">
        <f t="shared" si="0"/>
        <v>0</v>
      </c>
      <c r="E30" s="29">
        <f t="shared" si="1"/>
        <v>0</v>
      </c>
      <c r="F30" s="49" t="e">
        <f t="shared" si="2"/>
        <v>#DIV/0!</v>
      </c>
      <c r="G30" s="29" t="e">
        <f t="shared" si="3"/>
        <v>#DIV/0!</v>
      </c>
      <c r="H30" s="14"/>
      <c r="I30" s="30" t="e">
        <f t="shared" si="4"/>
        <v>#DIV/0!</v>
      </c>
      <c r="J30" s="30" t="e">
        <f t="shared" si="5"/>
        <v>#DIV/0!</v>
      </c>
      <c r="M30" s="32" t="e">
        <f t="shared" si="6"/>
        <v>#DIV/0!</v>
      </c>
      <c r="N30" s="27" t="e">
        <f t="shared" si="7"/>
        <v>#DIV/0!</v>
      </c>
    </row>
    <row r="31" spans="1:208" ht="13.05" x14ac:dyDescent="0.3">
      <c r="A31" s="53"/>
      <c r="B31" s="53"/>
      <c r="C31" s="9"/>
      <c r="D31" s="28">
        <f t="shared" si="0"/>
        <v>0</v>
      </c>
      <c r="E31" s="29">
        <f t="shared" si="1"/>
        <v>0</v>
      </c>
      <c r="F31" s="49" t="e">
        <f t="shared" si="2"/>
        <v>#DIV/0!</v>
      </c>
      <c r="G31" s="29" t="e">
        <f t="shared" si="3"/>
        <v>#DIV/0!</v>
      </c>
      <c r="H31" s="14"/>
      <c r="I31" s="30" t="e">
        <f t="shared" si="4"/>
        <v>#DIV/0!</v>
      </c>
      <c r="J31" s="30" t="e">
        <f t="shared" si="5"/>
        <v>#DIV/0!</v>
      </c>
      <c r="M31" s="32" t="e">
        <f t="shared" si="6"/>
        <v>#DIV/0!</v>
      </c>
      <c r="N31" s="27" t="e">
        <f t="shared" si="7"/>
        <v>#DIV/0!</v>
      </c>
    </row>
    <row r="32" spans="1:208" ht="13.05" x14ac:dyDescent="0.3">
      <c r="A32" s="53"/>
      <c r="B32" s="53"/>
      <c r="C32" s="9"/>
      <c r="D32" s="28">
        <f t="shared" si="0"/>
        <v>0</v>
      </c>
      <c r="E32" s="29">
        <f t="shared" si="1"/>
        <v>0</v>
      </c>
      <c r="F32" s="49" t="e">
        <f t="shared" si="2"/>
        <v>#DIV/0!</v>
      </c>
      <c r="G32" s="29" t="e">
        <f t="shared" si="3"/>
        <v>#DIV/0!</v>
      </c>
      <c r="H32" s="14"/>
      <c r="I32" s="30" t="e">
        <f t="shared" si="4"/>
        <v>#DIV/0!</v>
      </c>
      <c r="J32" s="30" t="e">
        <f t="shared" si="5"/>
        <v>#DIV/0!</v>
      </c>
      <c r="M32" s="32" t="e">
        <f t="shared" si="6"/>
        <v>#DIV/0!</v>
      </c>
      <c r="N32" s="27" t="e">
        <f t="shared" si="7"/>
        <v>#DIV/0!</v>
      </c>
    </row>
    <row r="33" spans="1:31" ht="13.05" x14ac:dyDescent="0.3">
      <c r="A33" s="53"/>
      <c r="B33" s="53"/>
      <c r="C33" s="9"/>
      <c r="D33" s="28">
        <f t="shared" si="0"/>
        <v>0</v>
      </c>
      <c r="E33" s="29">
        <f t="shared" si="1"/>
        <v>0</v>
      </c>
      <c r="F33" s="49" t="e">
        <f t="shared" si="2"/>
        <v>#DIV/0!</v>
      </c>
      <c r="G33" s="29" t="e">
        <f t="shared" si="3"/>
        <v>#DIV/0!</v>
      </c>
      <c r="H33" s="14"/>
      <c r="I33" s="30" t="e">
        <f t="shared" si="4"/>
        <v>#DIV/0!</v>
      </c>
      <c r="J33" s="30" t="e">
        <f t="shared" si="5"/>
        <v>#DIV/0!</v>
      </c>
      <c r="M33" s="32" t="e">
        <f t="shared" si="6"/>
        <v>#DIV/0!</v>
      </c>
      <c r="N33" s="27" t="e">
        <f t="shared" si="7"/>
        <v>#DIV/0!</v>
      </c>
    </row>
    <row r="34" spans="1:31" ht="13.05" x14ac:dyDescent="0.3">
      <c r="A34" s="53"/>
      <c r="B34" s="53"/>
      <c r="C34" s="9"/>
      <c r="D34" s="28">
        <f t="shared" si="0"/>
        <v>0</v>
      </c>
      <c r="E34" s="29">
        <f t="shared" si="1"/>
        <v>0</v>
      </c>
      <c r="F34" s="49" t="e">
        <f t="shared" si="2"/>
        <v>#DIV/0!</v>
      </c>
      <c r="G34" s="29" t="e">
        <f t="shared" si="3"/>
        <v>#DIV/0!</v>
      </c>
      <c r="H34" s="14"/>
      <c r="I34" s="30" t="e">
        <f t="shared" si="4"/>
        <v>#DIV/0!</v>
      </c>
      <c r="J34" s="30" t="e">
        <f t="shared" si="5"/>
        <v>#DIV/0!</v>
      </c>
      <c r="M34" s="32" t="e">
        <f t="shared" si="6"/>
        <v>#DIV/0!</v>
      </c>
      <c r="N34" s="27" t="e">
        <f t="shared" si="7"/>
        <v>#DIV/0!</v>
      </c>
    </row>
    <row r="35" spans="1:31" ht="13.05" x14ac:dyDescent="0.3">
      <c r="A35" s="53"/>
      <c r="B35" s="53"/>
      <c r="C35" s="9"/>
      <c r="D35" s="28">
        <f t="shared" si="0"/>
        <v>0</v>
      </c>
      <c r="E35" s="29">
        <f t="shared" si="1"/>
        <v>0</v>
      </c>
      <c r="F35" s="49" t="e">
        <f t="shared" si="2"/>
        <v>#DIV/0!</v>
      </c>
      <c r="G35" s="29" t="e">
        <f t="shared" si="3"/>
        <v>#DIV/0!</v>
      </c>
      <c r="H35" s="14"/>
      <c r="I35" s="30" t="e">
        <f t="shared" si="4"/>
        <v>#DIV/0!</v>
      </c>
      <c r="J35" s="30" t="e">
        <f t="shared" si="5"/>
        <v>#DIV/0!</v>
      </c>
      <c r="M35" s="32" t="e">
        <f t="shared" si="6"/>
        <v>#DIV/0!</v>
      </c>
      <c r="N35" s="27" t="e">
        <f t="shared" si="7"/>
        <v>#DIV/0!</v>
      </c>
    </row>
    <row r="36" spans="1:31" ht="13.05" x14ac:dyDescent="0.3">
      <c r="A36" s="53"/>
      <c r="B36" s="53"/>
      <c r="C36" s="9"/>
      <c r="D36" s="28">
        <f t="shared" si="0"/>
        <v>0</v>
      </c>
      <c r="E36" s="29">
        <f t="shared" si="1"/>
        <v>0</v>
      </c>
      <c r="F36" s="49" t="e">
        <f t="shared" si="2"/>
        <v>#DIV/0!</v>
      </c>
      <c r="G36" s="29" t="e">
        <f t="shared" si="3"/>
        <v>#DIV/0!</v>
      </c>
      <c r="H36" s="14"/>
      <c r="I36" s="30" t="e">
        <f t="shared" si="4"/>
        <v>#DIV/0!</v>
      </c>
      <c r="J36" s="30" t="e">
        <f t="shared" si="5"/>
        <v>#DIV/0!</v>
      </c>
      <c r="M36" s="32" t="e">
        <f t="shared" si="6"/>
        <v>#DIV/0!</v>
      </c>
      <c r="N36" s="27" t="e">
        <f t="shared" si="7"/>
        <v>#DIV/0!</v>
      </c>
    </row>
    <row r="37" spans="1:31" ht="13.05" x14ac:dyDescent="0.3">
      <c r="B37" s="53"/>
      <c r="C37" s="20"/>
      <c r="D37" s="28">
        <f t="shared" si="0"/>
        <v>0</v>
      </c>
      <c r="E37" s="29">
        <f t="shared" si="1"/>
        <v>0</v>
      </c>
      <c r="F37" s="49" t="e">
        <f t="shared" si="2"/>
        <v>#DIV/0!</v>
      </c>
      <c r="G37" s="29" t="e">
        <f t="shared" si="3"/>
        <v>#DIV/0!</v>
      </c>
      <c r="H37" s="14"/>
      <c r="I37" s="30" t="e">
        <f t="shared" si="4"/>
        <v>#DIV/0!</v>
      </c>
      <c r="J37" s="30" t="e">
        <f t="shared" si="5"/>
        <v>#DIV/0!</v>
      </c>
      <c r="M37" s="32" t="e">
        <f t="shared" si="6"/>
        <v>#DIV/0!</v>
      </c>
      <c r="N37" s="27" t="e">
        <f t="shared" si="7"/>
        <v>#DIV/0!</v>
      </c>
    </row>
    <row r="38" spans="1:31" ht="13.05"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x14ac:dyDescent="0.3">
      <c r="C39" s="20"/>
      <c r="D39" s="27"/>
      <c r="E39" s="27"/>
      <c r="F39" s="50"/>
      <c r="G39" s="27"/>
      <c r="H39" s="20"/>
      <c r="I39" s="31"/>
      <c r="J39" s="31"/>
      <c r="K39" s="20"/>
      <c r="L39" s="20"/>
      <c r="M39" s="32" t="e">
        <f>SUM(M38+N38)</f>
        <v>#DIV/0!</v>
      </c>
      <c r="N39" s="27"/>
    </row>
    <row r="40" spans="1:31" x14ac:dyDescent="0.3">
      <c r="C40" s="20"/>
      <c r="D40" s="27"/>
      <c r="E40" s="27"/>
      <c r="F40" s="50"/>
      <c r="G40" s="27"/>
      <c r="H40" s="20"/>
      <c r="I40" s="31"/>
      <c r="J40" s="31"/>
      <c r="K40" s="20"/>
      <c r="L40" s="20"/>
      <c r="M40" s="32"/>
      <c r="N40" s="27"/>
    </row>
    <row r="41" spans="1:31" x14ac:dyDescent="0.3">
      <c r="C41" s="20"/>
      <c r="D41" s="27"/>
      <c r="E41" s="27"/>
      <c r="F41" s="50"/>
      <c r="G41" s="27"/>
      <c r="H41" s="20"/>
      <c r="I41" s="31"/>
      <c r="J41" s="31"/>
      <c r="K41" s="20"/>
      <c r="L41" s="20"/>
      <c r="M41" s="32"/>
      <c r="N41" s="27"/>
    </row>
    <row r="42" spans="1:31" x14ac:dyDescent="0.3">
      <c r="C42" s="9"/>
      <c r="D42" s="36"/>
      <c r="E42" s="36"/>
      <c r="F42" s="51"/>
      <c r="G42" s="36"/>
      <c r="H42" s="9"/>
      <c r="I42" s="36"/>
      <c r="J42" s="36"/>
      <c r="K42" s="37"/>
      <c r="L42" s="37"/>
      <c r="N42" s="27"/>
    </row>
    <row r="43" spans="1:31" x14ac:dyDescent="0.3">
      <c r="C43" s="9"/>
      <c r="D43" s="36"/>
      <c r="E43" s="36"/>
      <c r="F43" s="51"/>
      <c r="G43" s="36"/>
      <c r="H43" s="9"/>
      <c r="I43" s="36"/>
      <c r="J43" s="36"/>
      <c r="K43" s="37"/>
      <c r="L43" s="37"/>
      <c r="N43" s="27"/>
    </row>
    <row r="44" spans="1:31" x14ac:dyDescent="0.3">
      <c r="C44" s="9"/>
      <c r="D44" s="36"/>
      <c r="E44" s="36"/>
      <c r="F44" s="51"/>
      <c r="G44" s="36"/>
      <c r="H44" s="9"/>
      <c r="I44" s="36"/>
      <c r="J44" s="36"/>
      <c r="K44" s="37"/>
      <c r="L44" s="37"/>
      <c r="N44" s="27"/>
    </row>
    <row r="45" spans="1:31"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8">C47*0.55</f>
        <v>5255.2995000000001</v>
      </c>
      <c r="E47" s="39">
        <f t="shared" ref="E47:E55" si="9">C47-D47</f>
        <v>4299.7905000000001</v>
      </c>
      <c r="F47" s="49">
        <f t="shared" ref="F47:F55" si="10">E47/C47</f>
        <v>0.45</v>
      </c>
      <c r="G47" s="39">
        <f t="shared" ref="G47:G55" si="11">C47*I47</f>
        <v>0</v>
      </c>
      <c r="I47" s="40">
        <f t="shared" ref="I47:I55" si="12">H47/D47</f>
        <v>0</v>
      </c>
      <c r="J47" s="40">
        <f t="shared" ref="J47:J55" si="13">K47/C47</f>
        <v>0</v>
      </c>
      <c r="K47" s="14"/>
      <c r="L47" s="14"/>
      <c r="M47" s="39">
        <f t="shared" ref="M47:M55" si="14">IF(K47&lt;G47,K47-G47,0)</f>
        <v>0</v>
      </c>
      <c r="N47" s="41">
        <f t="shared" ref="N47:N55" si="15">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8"/>
        <v>3715.3105</v>
      </c>
      <c r="E48" s="39">
        <f t="shared" si="9"/>
        <v>3039.7994999999996</v>
      </c>
      <c r="F48" s="49">
        <f t="shared" si="10"/>
        <v>0.44999999999999996</v>
      </c>
      <c r="G48" s="39">
        <f t="shared" si="11"/>
        <v>454.54545454545456</v>
      </c>
      <c r="H48" s="14">
        <v>250</v>
      </c>
      <c r="I48" s="40">
        <f t="shared" si="12"/>
        <v>6.728912697875454E-2</v>
      </c>
      <c r="J48" s="40">
        <f t="shared" si="13"/>
        <v>0.97364957787511974</v>
      </c>
      <c r="K48" s="14">
        <v>6577.11</v>
      </c>
      <c r="L48" s="14"/>
      <c r="M48" s="39">
        <f t="shared" si="14"/>
        <v>0</v>
      </c>
      <c r="N48" s="41">
        <f t="shared" si="15"/>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8"/>
        <v>2642.8050000000003</v>
      </c>
      <c r="E49" s="39">
        <f t="shared" si="9"/>
        <v>2162.2950000000001</v>
      </c>
      <c r="F49" s="49">
        <f t="shared" si="10"/>
        <v>0.44999999999999996</v>
      </c>
      <c r="G49" s="39">
        <f t="shared" si="11"/>
        <v>1045.4545454545453</v>
      </c>
      <c r="H49" s="14">
        <v>575</v>
      </c>
      <c r="I49" s="40">
        <f t="shared" si="12"/>
        <v>0.2175718602015661</v>
      </c>
      <c r="J49" s="40">
        <f t="shared" si="13"/>
        <v>0</v>
      </c>
      <c r="K49" s="14"/>
      <c r="L49" s="14"/>
      <c r="M49" s="39">
        <f t="shared" si="14"/>
        <v>-1045.4545454545453</v>
      </c>
      <c r="N49" s="41">
        <f t="shared" si="15"/>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8"/>
        <v>764.3515000000001</v>
      </c>
      <c r="E50" s="39">
        <f t="shared" si="9"/>
        <v>625.37849999999992</v>
      </c>
      <c r="F50" s="49">
        <f t="shared" si="10"/>
        <v>0.44999999999999996</v>
      </c>
      <c r="G50" s="39">
        <f t="shared" si="11"/>
        <v>590.90909090909088</v>
      </c>
      <c r="H50" s="14">
        <v>325</v>
      </c>
      <c r="I50" s="40">
        <f t="shared" si="12"/>
        <v>0.42519704612341308</v>
      </c>
      <c r="J50" s="40">
        <f t="shared" si="13"/>
        <v>0</v>
      </c>
      <c r="K50" s="14"/>
      <c r="L50" s="14"/>
      <c r="M50" s="39">
        <f t="shared" si="14"/>
        <v>-590.90909090909088</v>
      </c>
      <c r="N50" s="41">
        <f t="shared" si="15"/>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8"/>
        <v>767112.995</v>
      </c>
      <c r="E51" s="39">
        <f t="shared" si="9"/>
        <v>627637.90499999991</v>
      </c>
      <c r="F51" s="49">
        <f t="shared" si="10"/>
        <v>0.44999999999999996</v>
      </c>
      <c r="G51" s="39">
        <f t="shared" si="11"/>
        <v>1159890.0909090911</v>
      </c>
      <c r="H51" s="16">
        <v>637939.55000000005</v>
      </c>
      <c r="I51" s="40">
        <f t="shared" si="12"/>
        <v>0.83161092845259399</v>
      </c>
      <c r="J51" s="40">
        <f t="shared" si="13"/>
        <v>0.84626425406859396</v>
      </c>
      <c r="K51" s="14">
        <v>1180327.83</v>
      </c>
      <c r="L51" s="14"/>
      <c r="M51" s="39">
        <f t="shared" si="14"/>
        <v>0</v>
      </c>
      <c r="N51" s="41">
        <f t="shared" si="15"/>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8"/>
        <v>880.00000000000011</v>
      </c>
      <c r="E52" s="39">
        <f t="shared" si="9"/>
        <v>719.99999999999989</v>
      </c>
      <c r="F52" s="49">
        <f t="shared" si="10"/>
        <v>0.44999999999999996</v>
      </c>
      <c r="G52" s="39">
        <f t="shared" si="11"/>
        <v>1639.8181818181815</v>
      </c>
      <c r="H52" s="16">
        <v>901.9</v>
      </c>
      <c r="I52" s="40">
        <f t="shared" si="12"/>
        <v>1.0248863636363634</v>
      </c>
      <c r="J52" s="40">
        <f t="shared" si="13"/>
        <v>0</v>
      </c>
      <c r="K52" s="17"/>
      <c r="L52" s="17"/>
      <c r="M52" s="39">
        <f t="shared" si="14"/>
        <v>-1639.8181818181815</v>
      </c>
      <c r="N52" s="41">
        <f t="shared" si="15"/>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8"/>
        <v>3613.1865000000003</v>
      </c>
      <c r="E53" s="39">
        <f t="shared" si="9"/>
        <v>2956.2435</v>
      </c>
      <c r="F53" s="49">
        <f t="shared" si="10"/>
        <v>0.45</v>
      </c>
      <c r="G53" s="39">
        <f t="shared" si="11"/>
        <v>7454.545454545454</v>
      </c>
      <c r="H53" s="16">
        <v>4100</v>
      </c>
      <c r="I53" s="40">
        <f t="shared" si="12"/>
        <v>1.1347324584546077</v>
      </c>
      <c r="J53" s="40">
        <f t="shared" si="13"/>
        <v>0</v>
      </c>
      <c r="K53" s="14"/>
      <c r="L53" s="14"/>
      <c r="M53" s="39">
        <f t="shared" si="14"/>
        <v>-7454.545454545454</v>
      </c>
      <c r="N53" s="41">
        <f t="shared" si="15"/>
        <v>0</v>
      </c>
      <c r="O53" s="11" t="s">
        <v>11</v>
      </c>
      <c r="P53" s="15"/>
    </row>
    <row r="54" spans="1:31" s="11" customFormat="1" ht="13.05" hidden="1" x14ac:dyDescent="0.3">
      <c r="A54" s="52" t="s">
        <v>20</v>
      </c>
      <c r="B54" s="52"/>
      <c r="C54" s="13">
        <f>H54/0.55</f>
        <v>4750</v>
      </c>
      <c r="D54" s="38">
        <f t="shared" si="8"/>
        <v>2612.5</v>
      </c>
      <c r="E54" s="39">
        <f t="shared" si="9"/>
        <v>2137.5</v>
      </c>
      <c r="F54" s="49">
        <f t="shared" si="10"/>
        <v>0.45</v>
      </c>
      <c r="G54" s="39">
        <f t="shared" si="11"/>
        <v>4750</v>
      </c>
      <c r="H54" s="14">
        <v>2612.5</v>
      </c>
      <c r="I54" s="40">
        <f t="shared" si="12"/>
        <v>1</v>
      </c>
      <c r="J54" s="40">
        <f t="shared" si="13"/>
        <v>0</v>
      </c>
      <c r="K54" s="14"/>
      <c r="L54" s="14"/>
      <c r="M54" s="39">
        <f t="shared" si="14"/>
        <v>-4750</v>
      </c>
      <c r="N54" s="41">
        <f t="shared" si="15"/>
        <v>0</v>
      </c>
      <c r="O54" s="11" t="s">
        <v>21</v>
      </c>
      <c r="P54" s="15"/>
    </row>
    <row r="55" spans="1:31" s="11" customFormat="1" ht="13.05" hidden="1" x14ac:dyDescent="0.3">
      <c r="A55" s="52" t="s">
        <v>22</v>
      </c>
      <c r="B55" s="52"/>
      <c r="C55" s="13">
        <f>H55/0.55</f>
        <v>1181.8181818181818</v>
      </c>
      <c r="D55" s="38">
        <f t="shared" si="8"/>
        <v>650</v>
      </c>
      <c r="E55" s="39">
        <f t="shared" si="9"/>
        <v>531.81818181818176</v>
      </c>
      <c r="F55" s="49">
        <f t="shared" si="10"/>
        <v>0.44999999999999996</v>
      </c>
      <c r="G55" s="39">
        <f t="shared" si="11"/>
        <v>1181.8181818181818</v>
      </c>
      <c r="H55" s="14">
        <v>650</v>
      </c>
      <c r="I55" s="40">
        <f t="shared" si="12"/>
        <v>1</v>
      </c>
      <c r="J55" s="40">
        <f t="shared" si="13"/>
        <v>0</v>
      </c>
      <c r="K55" s="14"/>
      <c r="L55" s="14"/>
      <c r="M55" s="39">
        <f t="shared" si="14"/>
        <v>-1181.8181818181818</v>
      </c>
      <c r="N55" s="41">
        <f t="shared" si="15"/>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16">C62*0.8</f>
        <v>44625.600000000006</v>
      </c>
      <c r="E62" s="45">
        <f t="shared" ref="E62:E67" si="17">C62-D62</f>
        <v>11156.399999999994</v>
      </c>
      <c r="F62" s="49">
        <f t="shared" ref="F62:F68" si="18">E62/C62</f>
        <v>0.1999999999999999</v>
      </c>
      <c r="G62" s="45">
        <f t="shared" ref="G62:G67" si="19">C62*I62</f>
        <v>55782.062499999993</v>
      </c>
      <c r="H62" s="18">
        <v>44625.65</v>
      </c>
      <c r="I62" s="46">
        <f t="shared" ref="I62:I68" si="20">H62/D62</f>
        <v>1.0000011204331145</v>
      </c>
      <c r="J62" s="46">
        <f t="shared" ref="J62:J68" si="21">K62/C62</f>
        <v>5.1836613961492958E-2</v>
      </c>
      <c r="K62" s="17">
        <v>2891.55</v>
      </c>
      <c r="L62" s="17"/>
      <c r="M62" s="45">
        <f t="shared" ref="M62:M67" si="22">IF(K62&lt;G62,K62-G62,0)</f>
        <v>-52890.51249999999</v>
      </c>
      <c r="N62" s="47">
        <f t="shared" ref="N62:N67" si="23">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16"/>
        <v>3426.9799999999996</v>
      </c>
      <c r="E63" s="45">
        <f t="shared" si="17"/>
        <v>856.74499999999989</v>
      </c>
      <c r="F63" s="49">
        <f t="shared" si="18"/>
        <v>0.2</v>
      </c>
      <c r="G63" s="45">
        <f t="shared" si="19"/>
        <v>4283.7250000000004</v>
      </c>
      <c r="H63" s="14">
        <v>3426.98</v>
      </c>
      <c r="I63" s="46">
        <f t="shared" si="20"/>
        <v>1.0000000000000002</v>
      </c>
      <c r="J63" s="46">
        <f t="shared" si="21"/>
        <v>0</v>
      </c>
      <c r="M63" s="45">
        <f t="shared" si="22"/>
        <v>-4283.7250000000004</v>
      </c>
      <c r="N63" s="47">
        <f t="shared" si="23"/>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16"/>
        <v>5812.05</v>
      </c>
      <c r="E64" s="45">
        <f t="shared" si="17"/>
        <v>1453.0124999999998</v>
      </c>
      <c r="F64" s="49">
        <f t="shared" si="18"/>
        <v>0.19999999999999998</v>
      </c>
      <c r="G64" s="45">
        <f t="shared" si="19"/>
        <v>7265.0625</v>
      </c>
      <c r="H64" s="14">
        <v>5812.05</v>
      </c>
      <c r="I64" s="46">
        <f t="shared" si="20"/>
        <v>1</v>
      </c>
      <c r="J64" s="46">
        <f t="shared" si="21"/>
        <v>0.96854225273354499</v>
      </c>
      <c r="K64" s="14">
        <v>7036.52</v>
      </c>
      <c r="L64" s="14"/>
      <c r="M64" s="45">
        <f t="shared" si="22"/>
        <v>-228.54249999999956</v>
      </c>
      <c r="N64" s="47">
        <f t="shared" si="23"/>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16"/>
        <v>271</v>
      </c>
      <c r="E65" s="45">
        <f t="shared" si="17"/>
        <v>67.75</v>
      </c>
      <c r="F65" s="49">
        <f t="shared" si="18"/>
        <v>0.2</v>
      </c>
      <c r="G65" s="45">
        <f t="shared" si="19"/>
        <v>338.75</v>
      </c>
      <c r="H65" s="13">
        <v>271</v>
      </c>
      <c r="I65" s="46">
        <f t="shared" si="20"/>
        <v>1</v>
      </c>
      <c r="J65" s="46">
        <f t="shared" si="21"/>
        <v>0</v>
      </c>
      <c r="K65" s="13"/>
      <c r="L65" s="13"/>
      <c r="M65" s="45">
        <f t="shared" si="22"/>
        <v>-338.75</v>
      </c>
      <c r="N65" s="47">
        <f t="shared" si="23"/>
        <v>0</v>
      </c>
      <c r="O65" s="23" t="s">
        <v>8</v>
      </c>
      <c r="P65" s="24">
        <v>43405.361111111109</v>
      </c>
      <c r="Q65" s="23" t="s">
        <v>27</v>
      </c>
    </row>
    <row r="66" spans="1:31" ht="13.05" hidden="1" x14ac:dyDescent="0.3">
      <c r="A66" s="52" t="s">
        <v>28</v>
      </c>
      <c r="C66" s="13">
        <f>H66/0.8</f>
        <v>25268.487499999999</v>
      </c>
      <c r="D66" s="44">
        <f t="shared" si="16"/>
        <v>20214.79</v>
      </c>
      <c r="E66" s="45">
        <f t="shared" si="17"/>
        <v>5053.6974999999984</v>
      </c>
      <c r="F66" s="49">
        <f t="shared" si="18"/>
        <v>0.19999999999999996</v>
      </c>
      <c r="G66" s="45">
        <f t="shared" si="19"/>
        <v>25268.487499999999</v>
      </c>
      <c r="H66" s="14">
        <v>20214.79</v>
      </c>
      <c r="I66" s="46">
        <f t="shared" si="20"/>
        <v>1</v>
      </c>
      <c r="J66" s="46">
        <f t="shared" si="21"/>
        <v>0</v>
      </c>
      <c r="M66" s="45">
        <f t="shared" si="22"/>
        <v>-25268.487499999999</v>
      </c>
      <c r="N66" s="47">
        <f t="shared" si="23"/>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16"/>
        <v>7755.630000000001</v>
      </c>
      <c r="E67" s="45">
        <f t="shared" si="17"/>
        <v>1938.9074999999993</v>
      </c>
      <c r="F67" s="49">
        <f t="shared" si="18"/>
        <v>0.19999999999999993</v>
      </c>
      <c r="G67" s="45">
        <f t="shared" si="19"/>
        <v>9694.5374999999985</v>
      </c>
      <c r="H67" s="14">
        <v>7755.63</v>
      </c>
      <c r="I67" s="46">
        <f t="shared" si="20"/>
        <v>0.99999999999999989</v>
      </c>
      <c r="J67" s="46">
        <f t="shared" si="21"/>
        <v>0</v>
      </c>
      <c r="K67" s="17"/>
      <c r="L67" s="17"/>
      <c r="M67" s="45">
        <f t="shared" si="22"/>
        <v>-9694.5374999999985</v>
      </c>
      <c r="N67" s="47">
        <f t="shared" si="23"/>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18"/>
        <v>9.1297657115401318E-2</v>
      </c>
      <c r="G68" s="8">
        <f>SUM(G63:G67)</f>
        <v>46850.5625</v>
      </c>
      <c r="H68" s="22">
        <f>SUM(H62:H67)</f>
        <v>82106.100000000006</v>
      </c>
      <c r="I68" s="43">
        <f t="shared" si="20"/>
        <v>1.0000006089685229</v>
      </c>
      <c r="J68" s="43">
        <f t="shared" si="21"/>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x14ac:dyDescent="0.3">
      <c r="C73" s="9"/>
      <c r="D73" s="36"/>
      <c r="E73" s="36"/>
      <c r="F73" s="51"/>
      <c r="G73" s="36"/>
      <c r="H73" s="9"/>
      <c r="I73" s="36"/>
      <c r="J73" s="36"/>
      <c r="K73" s="37"/>
      <c r="L73" s="37"/>
      <c r="N73" s="27"/>
    </row>
    <row r="74" spans="1:31" x14ac:dyDescent="0.3">
      <c r="C74" s="9"/>
      <c r="D74" s="36"/>
      <c r="E74" s="36"/>
      <c r="F74" s="51"/>
      <c r="G74" s="36"/>
      <c r="H74" s="9"/>
      <c r="I74" s="36"/>
      <c r="J74" s="36"/>
      <c r="K74" s="37"/>
      <c r="L74" s="37"/>
      <c r="N74" s="27"/>
    </row>
    <row r="75" spans="1:31" x14ac:dyDescent="0.3">
      <c r="C75" s="9"/>
      <c r="D75" s="36"/>
      <c r="E75" s="36"/>
      <c r="F75" s="51"/>
      <c r="G75" s="36"/>
      <c r="H75" s="9"/>
      <c r="I75" s="36"/>
      <c r="J75" s="36"/>
      <c r="K75" s="37"/>
      <c r="L75" s="37"/>
      <c r="N75" s="27"/>
    </row>
    <row r="76" spans="1:31" x14ac:dyDescent="0.3">
      <c r="C76" s="9"/>
      <c r="D76" s="36"/>
      <c r="E76" s="36"/>
      <c r="F76" s="51"/>
      <c r="G76" s="36"/>
      <c r="H76" s="9"/>
      <c r="I76" s="36"/>
      <c r="J76" s="36"/>
      <c r="K76" s="37"/>
      <c r="L76" s="37"/>
      <c r="N76" s="27"/>
    </row>
    <row r="77" spans="1:31" x14ac:dyDescent="0.3">
      <c r="C77" s="9"/>
      <c r="D77" s="36"/>
      <c r="E77" s="36"/>
      <c r="F77" s="51"/>
      <c r="G77" s="36"/>
      <c r="H77" s="9"/>
      <c r="I77" s="36"/>
      <c r="J77" s="36"/>
      <c r="K77" s="37"/>
      <c r="L77" s="37"/>
      <c r="N77" s="27"/>
    </row>
    <row r="78" spans="1:31" x14ac:dyDescent="0.3">
      <c r="C78" s="9"/>
      <c r="D78" s="36"/>
      <c r="E78" s="36"/>
      <c r="F78" s="51"/>
      <c r="G78" s="36"/>
      <c r="H78" s="9"/>
      <c r="I78" s="36"/>
      <c r="J78" s="36"/>
      <c r="K78" s="37"/>
      <c r="L78" s="37"/>
      <c r="N78" s="27"/>
    </row>
    <row r="79" spans="1:31" x14ac:dyDescent="0.3">
      <c r="C79" s="9"/>
      <c r="D79" s="36"/>
      <c r="E79" s="36"/>
      <c r="F79" s="51"/>
      <c r="G79" s="36"/>
      <c r="H79" s="9"/>
      <c r="I79" s="36"/>
      <c r="J79" s="36"/>
      <c r="K79" s="37"/>
      <c r="L79" s="37"/>
      <c r="N79" s="27"/>
    </row>
    <row r="80" spans="1:31" x14ac:dyDescent="0.3">
      <c r="C80" s="9"/>
      <c r="D80" s="36"/>
      <c r="E80" s="36"/>
      <c r="F80" s="51"/>
      <c r="G80" s="36"/>
      <c r="H80" s="9"/>
      <c r="I80" s="36"/>
      <c r="J80" s="36"/>
      <c r="K80" s="37"/>
      <c r="L80" s="37"/>
      <c r="N80" s="27"/>
    </row>
    <row r="81" spans="3:14" x14ac:dyDescent="0.3">
      <c r="C81" s="9"/>
      <c r="D81" s="36"/>
      <c r="E81" s="36"/>
      <c r="F81" s="51"/>
      <c r="G81" s="36"/>
      <c r="H81" s="9"/>
      <c r="I81" s="36"/>
      <c r="J81" s="36"/>
      <c r="K81" s="37"/>
      <c r="L81" s="37"/>
      <c r="N81" s="27"/>
    </row>
    <row r="82" spans="3:14" x14ac:dyDescent="0.3">
      <c r="C82" s="9"/>
      <c r="D82" s="36"/>
      <c r="E82" s="36"/>
      <c r="F82" s="51"/>
      <c r="G82" s="36"/>
      <c r="H82" s="9"/>
      <c r="I82" s="36"/>
      <c r="J82" s="36"/>
      <c r="K82" s="37"/>
      <c r="L82" s="37"/>
      <c r="N82" s="27"/>
    </row>
    <row r="83" spans="3:14"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43" priority="3"/>
  </conditionalFormatting>
  <conditionalFormatting sqref="B15:B37">
    <cfRule type="duplicateValues" dxfId="42" priority="1"/>
  </conditionalFormatting>
  <conditionalFormatting sqref="H2:H37">
    <cfRule type="duplicateValues" dxfId="41" priority="4"/>
  </conditionalFormatting>
  <conditionalFormatting sqref="I1:J1048576">
    <cfRule type="cellIs" dxfId="40" priority="2" operator="greaterThan">
      <formula>0.98</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4F6B8-C77F-4D9F-9A94-A12C17480940}">
  <dimension ref="A1:GZ89"/>
  <sheetViews>
    <sheetView zoomScaleNormal="100" workbookViewId="0">
      <pane ySplit="1" topLeftCell="A24"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52.05"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37" si="0">C2*0.5</f>
        <v>0</v>
      </c>
      <c r="E2" s="29">
        <f t="shared" ref="E2:E37" si="1">C2-D2</f>
        <v>0</v>
      </c>
      <c r="F2" s="49" t="e">
        <f t="shared" ref="F2:F37" si="2">E2/C2</f>
        <v>#DIV/0!</v>
      </c>
      <c r="G2" s="29" t="e">
        <f t="shared" ref="G2:G37" si="3">C2*I2</f>
        <v>#DIV/0!</v>
      </c>
      <c r="H2" s="14"/>
      <c r="I2" s="30" t="e">
        <f t="shared" ref="I2:I37" si="4">H2/D2</f>
        <v>#DIV/0!</v>
      </c>
      <c r="J2" s="30" t="e">
        <f t="shared" ref="J2:J37" si="5">K2/C2</f>
        <v>#DIV/0!</v>
      </c>
      <c r="M2" s="32" t="e">
        <f t="shared" ref="M2:M37" si="6">IF(K2&lt;G2,K2-G2,0)</f>
        <v>#DIV/0!</v>
      </c>
      <c r="N2" s="27" t="e">
        <f t="shared" ref="N2:N37"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si="0"/>
        <v>0</v>
      </c>
      <c r="E29" s="29">
        <f t="shared" si="1"/>
        <v>0</v>
      </c>
      <c r="F29" s="49" t="e">
        <f t="shared" si="2"/>
        <v>#DIV/0!</v>
      </c>
      <c r="G29" s="29" t="e">
        <f t="shared" si="3"/>
        <v>#DIV/0!</v>
      </c>
      <c r="H29" s="14"/>
      <c r="I29" s="30" t="e">
        <f t="shared" si="4"/>
        <v>#DIV/0!</v>
      </c>
      <c r="J29" s="30" t="e">
        <f t="shared" si="5"/>
        <v>#DIV/0!</v>
      </c>
      <c r="M29" s="32" t="e">
        <f t="shared" si="6"/>
        <v>#DIV/0!</v>
      </c>
      <c r="N29" s="27" t="e">
        <f t="shared" si="7"/>
        <v>#DIV/0!</v>
      </c>
    </row>
    <row r="30" spans="1:208" ht="13.05" x14ac:dyDescent="0.3">
      <c r="A30" s="53"/>
      <c r="B30" s="53"/>
      <c r="C30" s="9"/>
      <c r="D30" s="28">
        <f t="shared" si="0"/>
        <v>0</v>
      </c>
      <c r="E30" s="29">
        <f t="shared" si="1"/>
        <v>0</v>
      </c>
      <c r="F30" s="49" t="e">
        <f t="shared" si="2"/>
        <v>#DIV/0!</v>
      </c>
      <c r="G30" s="29" t="e">
        <f t="shared" si="3"/>
        <v>#DIV/0!</v>
      </c>
      <c r="H30" s="14"/>
      <c r="I30" s="30" t="e">
        <f t="shared" si="4"/>
        <v>#DIV/0!</v>
      </c>
      <c r="J30" s="30" t="e">
        <f t="shared" si="5"/>
        <v>#DIV/0!</v>
      </c>
      <c r="M30" s="32" t="e">
        <f t="shared" si="6"/>
        <v>#DIV/0!</v>
      </c>
      <c r="N30" s="27" t="e">
        <f t="shared" si="7"/>
        <v>#DIV/0!</v>
      </c>
    </row>
    <row r="31" spans="1:208" ht="13.05" x14ac:dyDescent="0.3">
      <c r="A31" s="53"/>
      <c r="B31" s="53"/>
      <c r="C31" s="9"/>
      <c r="D31" s="28">
        <f t="shared" si="0"/>
        <v>0</v>
      </c>
      <c r="E31" s="29">
        <f t="shared" si="1"/>
        <v>0</v>
      </c>
      <c r="F31" s="49" t="e">
        <f t="shared" si="2"/>
        <v>#DIV/0!</v>
      </c>
      <c r="G31" s="29" t="e">
        <f t="shared" si="3"/>
        <v>#DIV/0!</v>
      </c>
      <c r="H31" s="14"/>
      <c r="I31" s="30" t="e">
        <f t="shared" si="4"/>
        <v>#DIV/0!</v>
      </c>
      <c r="J31" s="30" t="e">
        <f t="shared" si="5"/>
        <v>#DIV/0!</v>
      </c>
      <c r="M31" s="32" t="e">
        <f t="shared" si="6"/>
        <v>#DIV/0!</v>
      </c>
      <c r="N31" s="27" t="e">
        <f t="shared" si="7"/>
        <v>#DIV/0!</v>
      </c>
    </row>
    <row r="32" spans="1:208" ht="13.05" x14ac:dyDescent="0.3">
      <c r="A32" s="53"/>
      <c r="B32" s="53"/>
      <c r="C32" s="9"/>
      <c r="D32" s="28">
        <f t="shared" si="0"/>
        <v>0</v>
      </c>
      <c r="E32" s="29">
        <f t="shared" si="1"/>
        <v>0</v>
      </c>
      <c r="F32" s="49" t="e">
        <f t="shared" si="2"/>
        <v>#DIV/0!</v>
      </c>
      <c r="G32" s="29" t="e">
        <f t="shared" si="3"/>
        <v>#DIV/0!</v>
      </c>
      <c r="H32" s="14"/>
      <c r="I32" s="30" t="e">
        <f t="shared" si="4"/>
        <v>#DIV/0!</v>
      </c>
      <c r="J32" s="30" t="e">
        <f t="shared" si="5"/>
        <v>#DIV/0!</v>
      </c>
      <c r="M32" s="32" t="e">
        <f t="shared" si="6"/>
        <v>#DIV/0!</v>
      </c>
      <c r="N32" s="27" t="e">
        <f t="shared" si="7"/>
        <v>#DIV/0!</v>
      </c>
    </row>
    <row r="33" spans="1:31" ht="13.05" x14ac:dyDescent="0.3">
      <c r="A33" s="53"/>
      <c r="B33" s="53"/>
      <c r="C33" s="9"/>
      <c r="D33" s="28">
        <f t="shared" si="0"/>
        <v>0</v>
      </c>
      <c r="E33" s="29">
        <f t="shared" si="1"/>
        <v>0</v>
      </c>
      <c r="F33" s="49" t="e">
        <f t="shared" si="2"/>
        <v>#DIV/0!</v>
      </c>
      <c r="G33" s="29" t="e">
        <f t="shared" si="3"/>
        <v>#DIV/0!</v>
      </c>
      <c r="H33" s="14"/>
      <c r="I33" s="30" t="e">
        <f t="shared" si="4"/>
        <v>#DIV/0!</v>
      </c>
      <c r="J33" s="30" t="e">
        <f t="shared" si="5"/>
        <v>#DIV/0!</v>
      </c>
      <c r="M33" s="32" t="e">
        <f t="shared" si="6"/>
        <v>#DIV/0!</v>
      </c>
      <c r="N33" s="27" t="e">
        <f t="shared" si="7"/>
        <v>#DIV/0!</v>
      </c>
    </row>
    <row r="34" spans="1:31" ht="13.05" x14ac:dyDescent="0.3">
      <c r="A34" s="53"/>
      <c r="B34" s="53"/>
      <c r="C34" s="9"/>
      <c r="D34" s="28">
        <f t="shared" si="0"/>
        <v>0</v>
      </c>
      <c r="E34" s="29">
        <f t="shared" si="1"/>
        <v>0</v>
      </c>
      <c r="F34" s="49" t="e">
        <f t="shared" si="2"/>
        <v>#DIV/0!</v>
      </c>
      <c r="G34" s="29" t="e">
        <f t="shared" si="3"/>
        <v>#DIV/0!</v>
      </c>
      <c r="H34" s="14"/>
      <c r="I34" s="30" t="e">
        <f t="shared" si="4"/>
        <v>#DIV/0!</v>
      </c>
      <c r="J34" s="30" t="e">
        <f t="shared" si="5"/>
        <v>#DIV/0!</v>
      </c>
      <c r="M34" s="32" t="e">
        <f t="shared" si="6"/>
        <v>#DIV/0!</v>
      </c>
      <c r="N34" s="27" t="e">
        <f t="shared" si="7"/>
        <v>#DIV/0!</v>
      </c>
    </row>
    <row r="35" spans="1:31" ht="13.05" x14ac:dyDescent="0.3">
      <c r="A35" s="53"/>
      <c r="B35" s="53"/>
      <c r="C35" s="9"/>
      <c r="D35" s="28">
        <f t="shared" si="0"/>
        <v>0</v>
      </c>
      <c r="E35" s="29">
        <f t="shared" si="1"/>
        <v>0</v>
      </c>
      <c r="F35" s="49" t="e">
        <f t="shared" si="2"/>
        <v>#DIV/0!</v>
      </c>
      <c r="G35" s="29" t="e">
        <f t="shared" si="3"/>
        <v>#DIV/0!</v>
      </c>
      <c r="H35" s="14"/>
      <c r="I35" s="30" t="e">
        <f t="shared" si="4"/>
        <v>#DIV/0!</v>
      </c>
      <c r="J35" s="30" t="e">
        <f t="shared" si="5"/>
        <v>#DIV/0!</v>
      </c>
      <c r="M35" s="32" t="e">
        <f t="shared" si="6"/>
        <v>#DIV/0!</v>
      </c>
      <c r="N35" s="27" t="e">
        <f t="shared" si="7"/>
        <v>#DIV/0!</v>
      </c>
    </row>
    <row r="36" spans="1:31" ht="13.05" x14ac:dyDescent="0.3">
      <c r="A36" s="53"/>
      <c r="B36" s="53"/>
      <c r="C36" s="9"/>
      <c r="D36" s="28">
        <f t="shared" si="0"/>
        <v>0</v>
      </c>
      <c r="E36" s="29">
        <f t="shared" si="1"/>
        <v>0</v>
      </c>
      <c r="F36" s="49" t="e">
        <f t="shared" si="2"/>
        <v>#DIV/0!</v>
      </c>
      <c r="G36" s="29" t="e">
        <f t="shared" si="3"/>
        <v>#DIV/0!</v>
      </c>
      <c r="H36" s="14"/>
      <c r="I36" s="30" t="e">
        <f t="shared" si="4"/>
        <v>#DIV/0!</v>
      </c>
      <c r="J36" s="30" t="e">
        <f t="shared" si="5"/>
        <v>#DIV/0!</v>
      </c>
      <c r="M36" s="32" t="e">
        <f t="shared" si="6"/>
        <v>#DIV/0!</v>
      </c>
      <c r="N36" s="27" t="e">
        <f t="shared" si="7"/>
        <v>#DIV/0!</v>
      </c>
    </row>
    <row r="37" spans="1:31" ht="13.05" x14ac:dyDescent="0.3">
      <c r="B37" s="53"/>
      <c r="C37" s="20"/>
      <c r="D37" s="28">
        <f t="shared" si="0"/>
        <v>0</v>
      </c>
      <c r="E37" s="29">
        <f t="shared" si="1"/>
        <v>0</v>
      </c>
      <c r="F37" s="49" t="e">
        <f t="shared" si="2"/>
        <v>#DIV/0!</v>
      </c>
      <c r="G37" s="29" t="e">
        <f t="shared" si="3"/>
        <v>#DIV/0!</v>
      </c>
      <c r="H37" s="14"/>
      <c r="I37" s="30" t="e">
        <f t="shared" si="4"/>
        <v>#DIV/0!</v>
      </c>
      <c r="J37" s="30" t="e">
        <f t="shared" si="5"/>
        <v>#DIV/0!</v>
      </c>
      <c r="M37" s="32" t="e">
        <f t="shared" si="6"/>
        <v>#DIV/0!</v>
      </c>
      <c r="N37" s="27" t="e">
        <f t="shared" si="7"/>
        <v>#DIV/0!</v>
      </c>
    </row>
    <row r="38" spans="1:31" ht="13.05"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ht="13.05" x14ac:dyDescent="0.3">
      <c r="C39" s="20"/>
      <c r="D39" s="27"/>
      <c r="E39" s="27"/>
      <c r="F39" s="50"/>
      <c r="G39" s="27"/>
      <c r="H39" s="20"/>
      <c r="I39" s="31"/>
      <c r="J39" s="31"/>
      <c r="K39" s="20"/>
      <c r="L39" s="20"/>
      <c r="M39" s="32" t="e">
        <f>SUM(M38+N38)</f>
        <v>#DIV/0!</v>
      </c>
      <c r="N39" s="27"/>
    </row>
    <row r="40" spans="1:31" ht="13.05" x14ac:dyDescent="0.3">
      <c r="C40" s="20"/>
      <c r="D40" s="27"/>
      <c r="E40" s="27"/>
      <c r="F40" s="50"/>
      <c r="G40" s="27"/>
      <c r="H40" s="20"/>
      <c r="I40" s="31"/>
      <c r="J40" s="31"/>
      <c r="K40" s="20"/>
      <c r="L40" s="20"/>
      <c r="M40" s="32"/>
      <c r="N40" s="27"/>
    </row>
    <row r="41" spans="1:31" ht="13.05" x14ac:dyDescent="0.3">
      <c r="C41" s="20"/>
      <c r="D41" s="27"/>
      <c r="E41" s="27"/>
      <c r="F41" s="50"/>
      <c r="G41" s="27"/>
      <c r="H41" s="20"/>
      <c r="I41" s="31"/>
      <c r="J41" s="31"/>
      <c r="K41" s="20"/>
      <c r="L41" s="20"/>
      <c r="M41" s="32"/>
      <c r="N41" s="27"/>
    </row>
    <row r="42" spans="1:31" ht="13.05" x14ac:dyDescent="0.3">
      <c r="C42" s="9"/>
      <c r="D42" s="36"/>
      <c r="E42" s="36"/>
      <c r="F42" s="51"/>
      <c r="G42" s="36"/>
      <c r="H42" s="9"/>
      <c r="I42" s="36"/>
      <c r="J42" s="36"/>
      <c r="K42" s="37"/>
      <c r="L42" s="37"/>
      <c r="N42" s="27"/>
    </row>
    <row r="43" spans="1:31" ht="13.05" x14ac:dyDescent="0.3">
      <c r="C43" s="9"/>
      <c r="D43" s="36"/>
      <c r="E43" s="36"/>
      <c r="F43" s="51"/>
      <c r="G43" s="36"/>
      <c r="H43" s="9"/>
      <c r="I43" s="36"/>
      <c r="J43" s="36"/>
      <c r="K43" s="37"/>
      <c r="L43" s="37"/>
      <c r="N43" s="27"/>
    </row>
    <row r="44" spans="1:31" ht="13.05" x14ac:dyDescent="0.3">
      <c r="C44" s="9"/>
      <c r="D44" s="36"/>
      <c r="E44" s="36"/>
      <c r="F44" s="51"/>
      <c r="G44" s="36"/>
      <c r="H44" s="9"/>
      <c r="I44" s="36"/>
      <c r="J44" s="36"/>
      <c r="K44" s="37"/>
      <c r="L44" s="37"/>
      <c r="N44" s="27"/>
    </row>
    <row r="45" spans="1:31" ht="13.05"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8">C47*0.55</f>
        <v>5255.2995000000001</v>
      </c>
      <c r="E47" s="39">
        <f t="shared" ref="E47:E55" si="9">C47-D47</f>
        <v>4299.7905000000001</v>
      </c>
      <c r="F47" s="49">
        <f t="shared" ref="F47:F55" si="10">E47/C47</f>
        <v>0.45</v>
      </c>
      <c r="G47" s="39">
        <f t="shared" ref="G47:G55" si="11">C47*I47</f>
        <v>0</v>
      </c>
      <c r="I47" s="40">
        <f t="shared" ref="I47:I55" si="12">H47/D47</f>
        <v>0</v>
      </c>
      <c r="J47" s="40">
        <f t="shared" ref="J47:J55" si="13">K47/C47</f>
        <v>0</v>
      </c>
      <c r="K47" s="14"/>
      <c r="L47" s="14"/>
      <c r="M47" s="39">
        <f t="shared" ref="M47:M55" si="14">IF(K47&lt;G47,K47-G47,0)</f>
        <v>0</v>
      </c>
      <c r="N47" s="41">
        <f t="shared" ref="N47:N55" si="15">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8"/>
        <v>3715.3105</v>
      </c>
      <c r="E48" s="39">
        <f t="shared" si="9"/>
        <v>3039.7994999999996</v>
      </c>
      <c r="F48" s="49">
        <f t="shared" si="10"/>
        <v>0.44999999999999996</v>
      </c>
      <c r="G48" s="39">
        <f t="shared" si="11"/>
        <v>454.54545454545456</v>
      </c>
      <c r="H48" s="14">
        <v>250</v>
      </c>
      <c r="I48" s="40">
        <f t="shared" si="12"/>
        <v>6.728912697875454E-2</v>
      </c>
      <c r="J48" s="40">
        <f t="shared" si="13"/>
        <v>0.97364957787511974</v>
      </c>
      <c r="K48" s="14">
        <v>6577.11</v>
      </c>
      <c r="L48" s="14"/>
      <c r="M48" s="39">
        <f t="shared" si="14"/>
        <v>0</v>
      </c>
      <c r="N48" s="41">
        <f t="shared" si="15"/>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8"/>
        <v>2642.8050000000003</v>
      </c>
      <c r="E49" s="39">
        <f t="shared" si="9"/>
        <v>2162.2950000000001</v>
      </c>
      <c r="F49" s="49">
        <f t="shared" si="10"/>
        <v>0.44999999999999996</v>
      </c>
      <c r="G49" s="39">
        <f t="shared" si="11"/>
        <v>1045.4545454545453</v>
      </c>
      <c r="H49" s="14">
        <v>575</v>
      </c>
      <c r="I49" s="40">
        <f t="shared" si="12"/>
        <v>0.2175718602015661</v>
      </c>
      <c r="J49" s="40">
        <f t="shared" si="13"/>
        <v>0</v>
      </c>
      <c r="K49" s="14"/>
      <c r="L49" s="14"/>
      <c r="M49" s="39">
        <f t="shared" si="14"/>
        <v>-1045.4545454545453</v>
      </c>
      <c r="N49" s="41">
        <f t="shared" si="15"/>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8"/>
        <v>764.3515000000001</v>
      </c>
      <c r="E50" s="39">
        <f t="shared" si="9"/>
        <v>625.37849999999992</v>
      </c>
      <c r="F50" s="49">
        <f t="shared" si="10"/>
        <v>0.44999999999999996</v>
      </c>
      <c r="G50" s="39">
        <f t="shared" si="11"/>
        <v>590.90909090909088</v>
      </c>
      <c r="H50" s="14">
        <v>325</v>
      </c>
      <c r="I50" s="40">
        <f t="shared" si="12"/>
        <v>0.42519704612341308</v>
      </c>
      <c r="J50" s="40">
        <f t="shared" si="13"/>
        <v>0</v>
      </c>
      <c r="K50" s="14"/>
      <c r="L50" s="14"/>
      <c r="M50" s="39">
        <f t="shared" si="14"/>
        <v>-590.90909090909088</v>
      </c>
      <c r="N50" s="41">
        <f t="shared" si="15"/>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8"/>
        <v>767112.995</v>
      </c>
      <c r="E51" s="39">
        <f t="shared" si="9"/>
        <v>627637.90499999991</v>
      </c>
      <c r="F51" s="49">
        <f t="shared" si="10"/>
        <v>0.44999999999999996</v>
      </c>
      <c r="G51" s="39">
        <f t="shared" si="11"/>
        <v>1159890.0909090911</v>
      </c>
      <c r="H51" s="16">
        <v>637939.55000000005</v>
      </c>
      <c r="I51" s="40">
        <f t="shared" si="12"/>
        <v>0.83161092845259399</v>
      </c>
      <c r="J51" s="40">
        <f t="shared" si="13"/>
        <v>0.84626425406859396</v>
      </c>
      <c r="K51" s="14">
        <v>1180327.83</v>
      </c>
      <c r="L51" s="14"/>
      <c r="M51" s="39">
        <f t="shared" si="14"/>
        <v>0</v>
      </c>
      <c r="N51" s="41">
        <f t="shared" si="15"/>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8"/>
        <v>880.00000000000011</v>
      </c>
      <c r="E52" s="39">
        <f t="shared" si="9"/>
        <v>719.99999999999989</v>
      </c>
      <c r="F52" s="49">
        <f t="shared" si="10"/>
        <v>0.44999999999999996</v>
      </c>
      <c r="G52" s="39">
        <f t="shared" si="11"/>
        <v>1639.8181818181815</v>
      </c>
      <c r="H52" s="16">
        <v>901.9</v>
      </c>
      <c r="I52" s="40">
        <f t="shared" si="12"/>
        <v>1.0248863636363634</v>
      </c>
      <c r="J52" s="40">
        <f t="shared" si="13"/>
        <v>0</v>
      </c>
      <c r="K52" s="17"/>
      <c r="L52" s="17"/>
      <c r="M52" s="39">
        <f t="shared" si="14"/>
        <v>-1639.8181818181815</v>
      </c>
      <c r="N52" s="41">
        <f t="shared" si="15"/>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8"/>
        <v>3613.1865000000003</v>
      </c>
      <c r="E53" s="39">
        <f t="shared" si="9"/>
        <v>2956.2435</v>
      </c>
      <c r="F53" s="49">
        <f t="shared" si="10"/>
        <v>0.45</v>
      </c>
      <c r="G53" s="39">
        <f t="shared" si="11"/>
        <v>7454.545454545454</v>
      </c>
      <c r="H53" s="16">
        <v>4100</v>
      </c>
      <c r="I53" s="40">
        <f t="shared" si="12"/>
        <v>1.1347324584546077</v>
      </c>
      <c r="J53" s="40">
        <f t="shared" si="13"/>
        <v>0</v>
      </c>
      <c r="K53" s="14"/>
      <c r="L53" s="14"/>
      <c r="M53" s="39">
        <f t="shared" si="14"/>
        <v>-7454.545454545454</v>
      </c>
      <c r="N53" s="41">
        <f t="shared" si="15"/>
        <v>0</v>
      </c>
      <c r="O53" s="11" t="s">
        <v>11</v>
      </c>
      <c r="P53" s="15"/>
    </row>
    <row r="54" spans="1:31" s="11" customFormat="1" ht="13.05" hidden="1" x14ac:dyDescent="0.3">
      <c r="A54" s="52" t="s">
        <v>20</v>
      </c>
      <c r="B54" s="52"/>
      <c r="C54" s="13">
        <f>H54/0.55</f>
        <v>4750</v>
      </c>
      <c r="D54" s="38">
        <f t="shared" si="8"/>
        <v>2612.5</v>
      </c>
      <c r="E54" s="39">
        <f t="shared" si="9"/>
        <v>2137.5</v>
      </c>
      <c r="F54" s="49">
        <f t="shared" si="10"/>
        <v>0.45</v>
      </c>
      <c r="G54" s="39">
        <f t="shared" si="11"/>
        <v>4750</v>
      </c>
      <c r="H54" s="14">
        <v>2612.5</v>
      </c>
      <c r="I54" s="40">
        <f t="shared" si="12"/>
        <v>1</v>
      </c>
      <c r="J54" s="40">
        <f t="shared" si="13"/>
        <v>0</v>
      </c>
      <c r="K54" s="14"/>
      <c r="L54" s="14"/>
      <c r="M54" s="39">
        <f t="shared" si="14"/>
        <v>-4750</v>
      </c>
      <c r="N54" s="41">
        <f t="shared" si="15"/>
        <v>0</v>
      </c>
      <c r="O54" s="11" t="s">
        <v>21</v>
      </c>
      <c r="P54" s="15"/>
    </row>
    <row r="55" spans="1:31" s="11" customFormat="1" ht="13.05" hidden="1" x14ac:dyDescent="0.3">
      <c r="A55" s="52" t="s">
        <v>22</v>
      </c>
      <c r="B55" s="52"/>
      <c r="C55" s="13">
        <f>H55/0.55</f>
        <v>1181.8181818181818</v>
      </c>
      <c r="D55" s="38">
        <f t="shared" si="8"/>
        <v>650</v>
      </c>
      <c r="E55" s="39">
        <f t="shared" si="9"/>
        <v>531.81818181818176</v>
      </c>
      <c r="F55" s="49">
        <f t="shared" si="10"/>
        <v>0.44999999999999996</v>
      </c>
      <c r="G55" s="39">
        <f t="shared" si="11"/>
        <v>1181.8181818181818</v>
      </c>
      <c r="H55" s="14">
        <v>650</v>
      </c>
      <c r="I55" s="40">
        <f t="shared" si="12"/>
        <v>1</v>
      </c>
      <c r="J55" s="40">
        <f t="shared" si="13"/>
        <v>0</v>
      </c>
      <c r="K55" s="14"/>
      <c r="L55" s="14"/>
      <c r="M55" s="39">
        <f t="shared" si="14"/>
        <v>-1181.8181818181818</v>
      </c>
      <c r="N55" s="41">
        <f t="shared" si="15"/>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16">C62*0.8</f>
        <v>44625.600000000006</v>
      </c>
      <c r="E62" s="45">
        <f t="shared" ref="E62:E67" si="17">C62-D62</f>
        <v>11156.399999999994</v>
      </c>
      <c r="F62" s="49">
        <f t="shared" ref="F62:F68" si="18">E62/C62</f>
        <v>0.1999999999999999</v>
      </c>
      <c r="G62" s="45">
        <f t="shared" ref="G62:G67" si="19">C62*I62</f>
        <v>55782.062499999993</v>
      </c>
      <c r="H62" s="18">
        <v>44625.65</v>
      </c>
      <c r="I62" s="46">
        <f t="shared" ref="I62:I68" si="20">H62/D62</f>
        <v>1.0000011204331145</v>
      </c>
      <c r="J62" s="46">
        <f t="shared" ref="J62:J68" si="21">K62/C62</f>
        <v>5.1836613961492958E-2</v>
      </c>
      <c r="K62" s="17">
        <v>2891.55</v>
      </c>
      <c r="L62" s="17"/>
      <c r="M62" s="45">
        <f t="shared" ref="M62:M67" si="22">IF(K62&lt;G62,K62-G62,0)</f>
        <v>-52890.51249999999</v>
      </c>
      <c r="N62" s="47">
        <f t="shared" ref="N62:N67" si="23">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16"/>
        <v>3426.9799999999996</v>
      </c>
      <c r="E63" s="45">
        <f t="shared" si="17"/>
        <v>856.74499999999989</v>
      </c>
      <c r="F63" s="49">
        <f t="shared" si="18"/>
        <v>0.2</v>
      </c>
      <c r="G63" s="45">
        <f t="shared" si="19"/>
        <v>4283.7250000000004</v>
      </c>
      <c r="H63" s="14">
        <v>3426.98</v>
      </c>
      <c r="I63" s="46">
        <f t="shared" si="20"/>
        <v>1.0000000000000002</v>
      </c>
      <c r="J63" s="46">
        <f t="shared" si="21"/>
        <v>0</v>
      </c>
      <c r="M63" s="45">
        <f t="shared" si="22"/>
        <v>-4283.7250000000004</v>
      </c>
      <c r="N63" s="47">
        <f t="shared" si="23"/>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16"/>
        <v>5812.05</v>
      </c>
      <c r="E64" s="45">
        <f t="shared" si="17"/>
        <v>1453.0124999999998</v>
      </c>
      <c r="F64" s="49">
        <f t="shared" si="18"/>
        <v>0.19999999999999998</v>
      </c>
      <c r="G64" s="45">
        <f t="shared" si="19"/>
        <v>7265.0625</v>
      </c>
      <c r="H64" s="14">
        <v>5812.05</v>
      </c>
      <c r="I64" s="46">
        <f t="shared" si="20"/>
        <v>1</v>
      </c>
      <c r="J64" s="46">
        <f t="shared" si="21"/>
        <v>0.96854225273354499</v>
      </c>
      <c r="K64" s="14">
        <v>7036.52</v>
      </c>
      <c r="L64" s="14"/>
      <c r="M64" s="45">
        <f t="shared" si="22"/>
        <v>-228.54249999999956</v>
      </c>
      <c r="N64" s="47">
        <f t="shared" si="23"/>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16"/>
        <v>271</v>
      </c>
      <c r="E65" s="45">
        <f t="shared" si="17"/>
        <v>67.75</v>
      </c>
      <c r="F65" s="49">
        <f t="shared" si="18"/>
        <v>0.2</v>
      </c>
      <c r="G65" s="45">
        <f t="shared" si="19"/>
        <v>338.75</v>
      </c>
      <c r="H65" s="13">
        <v>271</v>
      </c>
      <c r="I65" s="46">
        <f t="shared" si="20"/>
        <v>1</v>
      </c>
      <c r="J65" s="46">
        <f t="shared" si="21"/>
        <v>0</v>
      </c>
      <c r="K65" s="13"/>
      <c r="L65" s="13"/>
      <c r="M65" s="45">
        <f t="shared" si="22"/>
        <v>-338.75</v>
      </c>
      <c r="N65" s="47">
        <f t="shared" si="23"/>
        <v>0</v>
      </c>
      <c r="O65" s="23" t="s">
        <v>8</v>
      </c>
      <c r="P65" s="24">
        <v>43405.361111111109</v>
      </c>
      <c r="Q65" s="23" t="s">
        <v>27</v>
      </c>
    </row>
    <row r="66" spans="1:31" ht="13.05" hidden="1" x14ac:dyDescent="0.3">
      <c r="A66" s="52" t="s">
        <v>28</v>
      </c>
      <c r="C66" s="13">
        <f>H66/0.8</f>
        <v>25268.487499999999</v>
      </c>
      <c r="D66" s="44">
        <f t="shared" si="16"/>
        <v>20214.79</v>
      </c>
      <c r="E66" s="45">
        <f t="shared" si="17"/>
        <v>5053.6974999999984</v>
      </c>
      <c r="F66" s="49">
        <f t="shared" si="18"/>
        <v>0.19999999999999996</v>
      </c>
      <c r="G66" s="45">
        <f t="shared" si="19"/>
        <v>25268.487499999999</v>
      </c>
      <c r="H66" s="14">
        <v>20214.79</v>
      </c>
      <c r="I66" s="46">
        <f t="shared" si="20"/>
        <v>1</v>
      </c>
      <c r="J66" s="46">
        <f t="shared" si="21"/>
        <v>0</v>
      </c>
      <c r="M66" s="45">
        <f t="shared" si="22"/>
        <v>-25268.487499999999</v>
      </c>
      <c r="N66" s="47">
        <f t="shared" si="23"/>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16"/>
        <v>7755.630000000001</v>
      </c>
      <c r="E67" s="45">
        <f t="shared" si="17"/>
        <v>1938.9074999999993</v>
      </c>
      <c r="F67" s="49">
        <f t="shared" si="18"/>
        <v>0.19999999999999993</v>
      </c>
      <c r="G67" s="45">
        <f t="shared" si="19"/>
        <v>9694.5374999999985</v>
      </c>
      <c r="H67" s="14">
        <v>7755.63</v>
      </c>
      <c r="I67" s="46">
        <f t="shared" si="20"/>
        <v>0.99999999999999989</v>
      </c>
      <c r="J67" s="46">
        <f t="shared" si="21"/>
        <v>0</v>
      </c>
      <c r="K67" s="17"/>
      <c r="L67" s="17"/>
      <c r="M67" s="45">
        <f t="shared" si="22"/>
        <v>-9694.5374999999985</v>
      </c>
      <c r="N67" s="47">
        <f t="shared" si="23"/>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18"/>
        <v>9.1297657115401318E-2</v>
      </c>
      <c r="G68" s="8">
        <f>SUM(G63:G67)</f>
        <v>46850.5625</v>
      </c>
      <c r="H68" s="22">
        <f>SUM(H62:H67)</f>
        <v>82106.100000000006</v>
      </c>
      <c r="I68" s="43">
        <f t="shared" si="20"/>
        <v>1.0000006089685229</v>
      </c>
      <c r="J68" s="43">
        <f t="shared" si="21"/>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ht="13.05" x14ac:dyDescent="0.3">
      <c r="C73" s="9"/>
      <c r="D73" s="36"/>
      <c r="E73" s="36"/>
      <c r="F73" s="51"/>
      <c r="G73" s="36"/>
      <c r="H73" s="9"/>
      <c r="I73" s="36"/>
      <c r="J73" s="36"/>
      <c r="K73" s="37"/>
      <c r="L73" s="37"/>
      <c r="N73" s="27"/>
    </row>
    <row r="74" spans="1:31" ht="13.05" x14ac:dyDescent="0.3">
      <c r="C74" s="9"/>
      <c r="D74" s="36"/>
      <c r="E74" s="36"/>
      <c r="F74" s="51"/>
      <c r="G74" s="36"/>
      <c r="H74" s="9"/>
      <c r="I74" s="36"/>
      <c r="J74" s="36"/>
      <c r="K74" s="37"/>
      <c r="L74" s="37"/>
      <c r="N74" s="27"/>
    </row>
    <row r="75" spans="1:31" ht="13.05" x14ac:dyDescent="0.3">
      <c r="C75" s="9"/>
      <c r="D75" s="36"/>
      <c r="E75" s="36"/>
      <c r="F75" s="51"/>
      <c r="G75" s="36"/>
      <c r="H75" s="9"/>
      <c r="I75" s="36"/>
      <c r="J75" s="36"/>
      <c r="K75" s="37"/>
      <c r="L75" s="37"/>
      <c r="N75" s="27"/>
    </row>
    <row r="76" spans="1:31" ht="13.05" x14ac:dyDescent="0.3">
      <c r="C76" s="9"/>
      <c r="D76" s="36"/>
      <c r="E76" s="36"/>
      <c r="F76" s="51"/>
      <c r="G76" s="36"/>
      <c r="H76" s="9"/>
      <c r="I76" s="36"/>
      <c r="J76" s="36"/>
      <c r="K76" s="37"/>
      <c r="L76" s="37"/>
      <c r="N76" s="27"/>
    </row>
    <row r="77" spans="1:31" ht="13.05" x14ac:dyDescent="0.3">
      <c r="C77" s="9"/>
      <c r="D77" s="36"/>
      <c r="E77" s="36"/>
      <c r="F77" s="51"/>
      <c r="G77" s="36"/>
      <c r="H77" s="9"/>
      <c r="I77" s="36"/>
      <c r="J77" s="36"/>
      <c r="K77" s="37"/>
      <c r="L77" s="37"/>
      <c r="N77" s="27"/>
    </row>
    <row r="78" spans="1:31" ht="13.05" x14ac:dyDescent="0.3">
      <c r="C78" s="9"/>
      <c r="D78" s="36"/>
      <c r="E78" s="36"/>
      <c r="F78" s="51"/>
      <c r="G78" s="36"/>
      <c r="H78" s="9"/>
      <c r="I78" s="36"/>
      <c r="J78" s="36"/>
      <c r="K78" s="37"/>
      <c r="L78" s="37"/>
      <c r="N78" s="27"/>
    </row>
    <row r="79" spans="1:31" ht="13.05" x14ac:dyDescent="0.3">
      <c r="C79" s="9"/>
      <c r="D79" s="36"/>
      <c r="E79" s="36"/>
      <c r="F79" s="51"/>
      <c r="G79" s="36"/>
      <c r="H79" s="9"/>
      <c r="I79" s="36"/>
      <c r="J79" s="36"/>
      <c r="K79" s="37"/>
      <c r="L79" s="37"/>
      <c r="N79" s="27"/>
    </row>
    <row r="80" spans="1:31" ht="13.05" x14ac:dyDescent="0.3">
      <c r="C80" s="9"/>
      <c r="D80" s="36"/>
      <c r="E80" s="36"/>
      <c r="F80" s="51"/>
      <c r="G80" s="36"/>
      <c r="H80" s="9"/>
      <c r="I80" s="36"/>
      <c r="J80" s="36"/>
      <c r="K80" s="37"/>
      <c r="L80" s="37"/>
      <c r="N80" s="27"/>
    </row>
    <row r="81" spans="3:14" ht="13.05" x14ac:dyDescent="0.3">
      <c r="C81" s="9"/>
      <c r="D81" s="36"/>
      <c r="E81" s="36"/>
      <c r="F81" s="51"/>
      <c r="G81" s="36"/>
      <c r="H81" s="9"/>
      <c r="I81" s="36"/>
      <c r="J81" s="36"/>
      <c r="K81" s="37"/>
      <c r="L81" s="37"/>
      <c r="N81" s="27"/>
    </row>
    <row r="82" spans="3:14" ht="13.05" x14ac:dyDescent="0.3">
      <c r="C82" s="9"/>
      <c r="D82" s="36"/>
      <c r="E82" s="36"/>
      <c r="F82" s="51"/>
      <c r="G82" s="36"/>
      <c r="H82" s="9"/>
      <c r="I82" s="36"/>
      <c r="J82" s="36"/>
      <c r="K82" s="37"/>
      <c r="L82" s="37"/>
      <c r="N82" s="27"/>
    </row>
    <row r="83" spans="3:14" ht="13.05"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39" priority="3"/>
  </conditionalFormatting>
  <conditionalFormatting sqref="B15:B37">
    <cfRule type="duplicateValues" dxfId="38" priority="1"/>
  </conditionalFormatting>
  <conditionalFormatting sqref="H2:H37">
    <cfRule type="duplicateValues" dxfId="37" priority="4"/>
  </conditionalFormatting>
  <conditionalFormatting sqref="I1:J1048576">
    <cfRule type="cellIs" dxfId="36" priority="2" operator="greaterThan">
      <formula>0.98</formula>
    </cfRule>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2A95-CB90-40B6-8081-C9C1FAB2895F}">
  <dimension ref="A1:GZ89"/>
  <sheetViews>
    <sheetView zoomScaleNormal="100" workbookViewId="0">
      <pane ySplit="1" topLeftCell="A2"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52.05"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37" si="0">C2*0.5</f>
        <v>0</v>
      </c>
      <c r="E2" s="29">
        <f t="shared" ref="E2:E37" si="1">C2-D2</f>
        <v>0</v>
      </c>
      <c r="F2" s="49" t="e">
        <f t="shared" ref="F2:F37" si="2">E2/C2</f>
        <v>#DIV/0!</v>
      </c>
      <c r="G2" s="29" t="e">
        <f t="shared" ref="G2:G37" si="3">C2*I2</f>
        <v>#DIV/0!</v>
      </c>
      <c r="H2" s="14"/>
      <c r="I2" s="30" t="e">
        <f t="shared" ref="I2:I37" si="4">H2/D2</f>
        <v>#DIV/0!</v>
      </c>
      <c r="J2" s="30" t="e">
        <f t="shared" ref="J2:J37" si="5">K2/C2</f>
        <v>#DIV/0!</v>
      </c>
      <c r="M2" s="32" t="e">
        <f t="shared" ref="M2:M37" si="6">IF(K2&lt;G2,K2-G2,0)</f>
        <v>#DIV/0!</v>
      </c>
      <c r="N2" s="27" t="e">
        <f t="shared" ref="N2:N37"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si="0"/>
        <v>0</v>
      </c>
      <c r="E29" s="29">
        <f t="shared" si="1"/>
        <v>0</v>
      </c>
      <c r="F29" s="49" t="e">
        <f t="shared" si="2"/>
        <v>#DIV/0!</v>
      </c>
      <c r="G29" s="29" t="e">
        <f t="shared" si="3"/>
        <v>#DIV/0!</v>
      </c>
      <c r="H29" s="14"/>
      <c r="I29" s="30" t="e">
        <f t="shared" si="4"/>
        <v>#DIV/0!</v>
      </c>
      <c r="J29" s="30" t="e">
        <f t="shared" si="5"/>
        <v>#DIV/0!</v>
      </c>
      <c r="M29" s="32" t="e">
        <f t="shared" si="6"/>
        <v>#DIV/0!</v>
      </c>
      <c r="N29" s="27" t="e">
        <f t="shared" si="7"/>
        <v>#DIV/0!</v>
      </c>
    </row>
    <row r="30" spans="1:208" ht="13.05" x14ac:dyDescent="0.3">
      <c r="A30" s="53"/>
      <c r="B30" s="53"/>
      <c r="C30" s="9"/>
      <c r="D30" s="28">
        <f t="shared" si="0"/>
        <v>0</v>
      </c>
      <c r="E30" s="29">
        <f t="shared" si="1"/>
        <v>0</v>
      </c>
      <c r="F30" s="49" t="e">
        <f t="shared" si="2"/>
        <v>#DIV/0!</v>
      </c>
      <c r="G30" s="29" t="e">
        <f t="shared" si="3"/>
        <v>#DIV/0!</v>
      </c>
      <c r="H30" s="14"/>
      <c r="I30" s="30" t="e">
        <f t="shared" si="4"/>
        <v>#DIV/0!</v>
      </c>
      <c r="J30" s="30" t="e">
        <f t="shared" si="5"/>
        <v>#DIV/0!</v>
      </c>
      <c r="M30" s="32" t="e">
        <f t="shared" si="6"/>
        <v>#DIV/0!</v>
      </c>
      <c r="N30" s="27" t="e">
        <f t="shared" si="7"/>
        <v>#DIV/0!</v>
      </c>
    </row>
    <row r="31" spans="1:208" ht="13.05" x14ac:dyDescent="0.3">
      <c r="A31" s="53"/>
      <c r="B31" s="53"/>
      <c r="C31" s="9"/>
      <c r="D31" s="28">
        <f t="shared" si="0"/>
        <v>0</v>
      </c>
      <c r="E31" s="29">
        <f t="shared" si="1"/>
        <v>0</v>
      </c>
      <c r="F31" s="49" t="e">
        <f t="shared" si="2"/>
        <v>#DIV/0!</v>
      </c>
      <c r="G31" s="29" t="e">
        <f t="shared" si="3"/>
        <v>#DIV/0!</v>
      </c>
      <c r="H31" s="14"/>
      <c r="I31" s="30" t="e">
        <f t="shared" si="4"/>
        <v>#DIV/0!</v>
      </c>
      <c r="J31" s="30" t="e">
        <f t="shared" si="5"/>
        <v>#DIV/0!</v>
      </c>
      <c r="M31" s="32" t="e">
        <f t="shared" si="6"/>
        <v>#DIV/0!</v>
      </c>
      <c r="N31" s="27" t="e">
        <f t="shared" si="7"/>
        <v>#DIV/0!</v>
      </c>
    </row>
    <row r="32" spans="1:208" ht="13.05" x14ac:dyDescent="0.3">
      <c r="A32" s="53"/>
      <c r="B32" s="53"/>
      <c r="C32" s="9"/>
      <c r="D32" s="28">
        <f t="shared" si="0"/>
        <v>0</v>
      </c>
      <c r="E32" s="29">
        <f t="shared" si="1"/>
        <v>0</v>
      </c>
      <c r="F32" s="49" t="e">
        <f t="shared" si="2"/>
        <v>#DIV/0!</v>
      </c>
      <c r="G32" s="29" t="e">
        <f t="shared" si="3"/>
        <v>#DIV/0!</v>
      </c>
      <c r="H32" s="14"/>
      <c r="I32" s="30" t="e">
        <f t="shared" si="4"/>
        <v>#DIV/0!</v>
      </c>
      <c r="J32" s="30" t="e">
        <f t="shared" si="5"/>
        <v>#DIV/0!</v>
      </c>
      <c r="M32" s="32" t="e">
        <f t="shared" si="6"/>
        <v>#DIV/0!</v>
      </c>
      <c r="N32" s="27" t="e">
        <f t="shared" si="7"/>
        <v>#DIV/0!</v>
      </c>
    </row>
    <row r="33" spans="1:31" ht="13.05" x14ac:dyDescent="0.3">
      <c r="A33" s="53"/>
      <c r="B33" s="53"/>
      <c r="C33" s="9"/>
      <c r="D33" s="28">
        <f t="shared" si="0"/>
        <v>0</v>
      </c>
      <c r="E33" s="29">
        <f t="shared" si="1"/>
        <v>0</v>
      </c>
      <c r="F33" s="49" t="e">
        <f t="shared" si="2"/>
        <v>#DIV/0!</v>
      </c>
      <c r="G33" s="29" t="e">
        <f t="shared" si="3"/>
        <v>#DIV/0!</v>
      </c>
      <c r="H33" s="14"/>
      <c r="I33" s="30" t="e">
        <f t="shared" si="4"/>
        <v>#DIV/0!</v>
      </c>
      <c r="J33" s="30" t="e">
        <f t="shared" si="5"/>
        <v>#DIV/0!</v>
      </c>
      <c r="M33" s="32" t="e">
        <f t="shared" si="6"/>
        <v>#DIV/0!</v>
      </c>
      <c r="N33" s="27" t="e">
        <f t="shared" si="7"/>
        <v>#DIV/0!</v>
      </c>
    </row>
    <row r="34" spans="1:31" ht="13.05" x14ac:dyDescent="0.3">
      <c r="A34" s="53"/>
      <c r="B34" s="53"/>
      <c r="C34" s="9"/>
      <c r="D34" s="28">
        <f t="shared" si="0"/>
        <v>0</v>
      </c>
      <c r="E34" s="29">
        <f t="shared" si="1"/>
        <v>0</v>
      </c>
      <c r="F34" s="49" t="e">
        <f t="shared" si="2"/>
        <v>#DIV/0!</v>
      </c>
      <c r="G34" s="29" t="e">
        <f t="shared" si="3"/>
        <v>#DIV/0!</v>
      </c>
      <c r="H34" s="14"/>
      <c r="I34" s="30" t="e">
        <f t="shared" si="4"/>
        <v>#DIV/0!</v>
      </c>
      <c r="J34" s="30" t="e">
        <f t="shared" si="5"/>
        <v>#DIV/0!</v>
      </c>
      <c r="M34" s="32" t="e">
        <f t="shared" si="6"/>
        <v>#DIV/0!</v>
      </c>
      <c r="N34" s="27" t="e">
        <f t="shared" si="7"/>
        <v>#DIV/0!</v>
      </c>
    </row>
    <row r="35" spans="1:31" x14ac:dyDescent="0.3">
      <c r="A35" s="53"/>
      <c r="B35" s="53"/>
      <c r="C35" s="9"/>
      <c r="D35" s="28">
        <f t="shared" si="0"/>
        <v>0</v>
      </c>
      <c r="E35" s="29">
        <f t="shared" si="1"/>
        <v>0</v>
      </c>
      <c r="F35" s="49" t="e">
        <f t="shared" si="2"/>
        <v>#DIV/0!</v>
      </c>
      <c r="G35" s="29" t="e">
        <f t="shared" si="3"/>
        <v>#DIV/0!</v>
      </c>
      <c r="H35" s="14"/>
      <c r="I35" s="30" t="e">
        <f t="shared" si="4"/>
        <v>#DIV/0!</v>
      </c>
      <c r="J35" s="30" t="e">
        <f t="shared" si="5"/>
        <v>#DIV/0!</v>
      </c>
      <c r="M35" s="32" t="e">
        <f t="shared" si="6"/>
        <v>#DIV/0!</v>
      </c>
      <c r="N35" s="27" t="e">
        <f t="shared" si="7"/>
        <v>#DIV/0!</v>
      </c>
    </row>
    <row r="36" spans="1:31" x14ac:dyDescent="0.3">
      <c r="A36" s="53"/>
      <c r="B36" s="53"/>
      <c r="C36" s="9"/>
      <c r="D36" s="28">
        <f t="shared" si="0"/>
        <v>0</v>
      </c>
      <c r="E36" s="29">
        <f t="shared" si="1"/>
        <v>0</v>
      </c>
      <c r="F36" s="49" t="e">
        <f t="shared" si="2"/>
        <v>#DIV/0!</v>
      </c>
      <c r="G36" s="29" t="e">
        <f t="shared" si="3"/>
        <v>#DIV/0!</v>
      </c>
      <c r="H36" s="14"/>
      <c r="I36" s="30" t="e">
        <f t="shared" si="4"/>
        <v>#DIV/0!</v>
      </c>
      <c r="J36" s="30" t="e">
        <f t="shared" si="5"/>
        <v>#DIV/0!</v>
      </c>
      <c r="M36" s="32" t="e">
        <f t="shared" si="6"/>
        <v>#DIV/0!</v>
      </c>
      <c r="N36" s="27" t="e">
        <f t="shared" si="7"/>
        <v>#DIV/0!</v>
      </c>
    </row>
    <row r="37" spans="1:31" x14ac:dyDescent="0.3">
      <c r="B37" s="53"/>
      <c r="C37" s="20"/>
      <c r="D37" s="28">
        <f t="shared" si="0"/>
        <v>0</v>
      </c>
      <c r="E37" s="29">
        <f t="shared" si="1"/>
        <v>0</v>
      </c>
      <c r="F37" s="49" t="e">
        <f t="shared" si="2"/>
        <v>#DIV/0!</v>
      </c>
      <c r="G37" s="29" t="e">
        <f t="shared" si="3"/>
        <v>#DIV/0!</v>
      </c>
      <c r="H37" s="14"/>
      <c r="I37" s="30" t="e">
        <f t="shared" si="4"/>
        <v>#DIV/0!</v>
      </c>
      <c r="J37" s="30" t="e">
        <f t="shared" si="5"/>
        <v>#DIV/0!</v>
      </c>
      <c r="M37" s="32" t="e">
        <f t="shared" si="6"/>
        <v>#DIV/0!</v>
      </c>
      <c r="N37" s="27" t="e">
        <f t="shared" si="7"/>
        <v>#DIV/0!</v>
      </c>
    </row>
    <row r="38" spans="1:31"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x14ac:dyDescent="0.3">
      <c r="C39" s="20"/>
      <c r="D39" s="27"/>
      <c r="E39" s="27"/>
      <c r="F39" s="50"/>
      <c r="G39" s="27"/>
      <c r="H39" s="20"/>
      <c r="I39" s="31"/>
      <c r="J39" s="31"/>
      <c r="K39" s="20"/>
      <c r="L39" s="20"/>
      <c r="M39" s="32" t="e">
        <f>SUM(M38+N38)</f>
        <v>#DIV/0!</v>
      </c>
      <c r="N39" s="27"/>
    </row>
    <row r="40" spans="1:31" x14ac:dyDescent="0.3">
      <c r="C40" s="20"/>
      <c r="D40" s="27"/>
      <c r="E40" s="27"/>
      <c r="F40" s="50"/>
      <c r="G40" s="27"/>
      <c r="H40" s="20"/>
      <c r="I40" s="31"/>
      <c r="J40" s="31"/>
      <c r="K40" s="20"/>
      <c r="L40" s="20"/>
      <c r="M40" s="32"/>
      <c r="N40" s="27"/>
    </row>
    <row r="41" spans="1:31" x14ac:dyDescent="0.3">
      <c r="C41" s="20"/>
      <c r="D41" s="27"/>
      <c r="E41" s="27"/>
      <c r="F41" s="50"/>
      <c r="G41" s="27"/>
      <c r="H41" s="20"/>
      <c r="I41" s="31"/>
      <c r="J41" s="31"/>
      <c r="K41" s="20"/>
      <c r="L41" s="20"/>
      <c r="M41" s="32"/>
      <c r="N41" s="27"/>
    </row>
    <row r="42" spans="1:31" x14ac:dyDescent="0.3">
      <c r="C42" s="9"/>
      <c r="D42" s="36"/>
      <c r="E42" s="36"/>
      <c r="F42" s="51"/>
      <c r="G42" s="36"/>
      <c r="H42" s="9"/>
      <c r="I42" s="36"/>
      <c r="J42" s="36"/>
      <c r="K42" s="37"/>
      <c r="L42" s="37"/>
      <c r="N42" s="27"/>
    </row>
    <row r="43" spans="1:31" x14ac:dyDescent="0.3">
      <c r="C43" s="9"/>
      <c r="D43" s="36"/>
      <c r="E43" s="36"/>
      <c r="F43" s="51"/>
      <c r="G43" s="36"/>
      <c r="H43" s="9"/>
      <c r="I43" s="36"/>
      <c r="J43" s="36"/>
      <c r="K43" s="37"/>
      <c r="L43" s="37"/>
      <c r="N43" s="27"/>
    </row>
    <row r="44" spans="1:31" x14ac:dyDescent="0.3">
      <c r="C44" s="9"/>
      <c r="D44" s="36"/>
      <c r="E44" s="36"/>
      <c r="F44" s="51"/>
      <c r="G44" s="36"/>
      <c r="H44" s="9"/>
      <c r="I44" s="36"/>
      <c r="J44" s="36"/>
      <c r="K44" s="37"/>
      <c r="L44" s="37"/>
      <c r="N44" s="27"/>
    </row>
    <row r="45" spans="1:31"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8">C47*0.55</f>
        <v>5255.2995000000001</v>
      </c>
      <c r="E47" s="39">
        <f t="shared" ref="E47:E55" si="9">C47-D47</f>
        <v>4299.7905000000001</v>
      </c>
      <c r="F47" s="49">
        <f t="shared" ref="F47:F55" si="10">E47/C47</f>
        <v>0.45</v>
      </c>
      <c r="G47" s="39">
        <f t="shared" ref="G47:G55" si="11">C47*I47</f>
        <v>0</v>
      </c>
      <c r="I47" s="40">
        <f t="shared" ref="I47:I55" si="12">H47/D47</f>
        <v>0</v>
      </c>
      <c r="J47" s="40">
        <f t="shared" ref="J47:J55" si="13">K47/C47</f>
        <v>0</v>
      </c>
      <c r="K47" s="14"/>
      <c r="L47" s="14"/>
      <c r="M47" s="39">
        <f t="shared" ref="M47:M55" si="14">IF(K47&lt;G47,K47-G47,0)</f>
        <v>0</v>
      </c>
      <c r="N47" s="41">
        <f t="shared" ref="N47:N55" si="15">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8"/>
        <v>3715.3105</v>
      </c>
      <c r="E48" s="39">
        <f t="shared" si="9"/>
        <v>3039.7994999999996</v>
      </c>
      <c r="F48" s="49">
        <f t="shared" si="10"/>
        <v>0.44999999999999996</v>
      </c>
      <c r="G48" s="39">
        <f t="shared" si="11"/>
        <v>454.54545454545456</v>
      </c>
      <c r="H48" s="14">
        <v>250</v>
      </c>
      <c r="I48" s="40">
        <f t="shared" si="12"/>
        <v>6.728912697875454E-2</v>
      </c>
      <c r="J48" s="40">
        <f t="shared" si="13"/>
        <v>0.97364957787511974</v>
      </c>
      <c r="K48" s="14">
        <v>6577.11</v>
      </c>
      <c r="L48" s="14"/>
      <c r="M48" s="39">
        <f t="shared" si="14"/>
        <v>0</v>
      </c>
      <c r="N48" s="41">
        <f t="shared" si="15"/>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8"/>
        <v>2642.8050000000003</v>
      </c>
      <c r="E49" s="39">
        <f t="shared" si="9"/>
        <v>2162.2950000000001</v>
      </c>
      <c r="F49" s="49">
        <f t="shared" si="10"/>
        <v>0.44999999999999996</v>
      </c>
      <c r="G49" s="39">
        <f t="shared" si="11"/>
        <v>1045.4545454545453</v>
      </c>
      <c r="H49" s="14">
        <v>575</v>
      </c>
      <c r="I49" s="40">
        <f t="shared" si="12"/>
        <v>0.2175718602015661</v>
      </c>
      <c r="J49" s="40">
        <f t="shared" si="13"/>
        <v>0</v>
      </c>
      <c r="K49" s="14"/>
      <c r="L49" s="14"/>
      <c r="M49" s="39">
        <f t="shared" si="14"/>
        <v>-1045.4545454545453</v>
      </c>
      <c r="N49" s="41">
        <f t="shared" si="15"/>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8"/>
        <v>764.3515000000001</v>
      </c>
      <c r="E50" s="39">
        <f t="shared" si="9"/>
        <v>625.37849999999992</v>
      </c>
      <c r="F50" s="49">
        <f t="shared" si="10"/>
        <v>0.44999999999999996</v>
      </c>
      <c r="G50" s="39">
        <f t="shared" si="11"/>
        <v>590.90909090909088</v>
      </c>
      <c r="H50" s="14">
        <v>325</v>
      </c>
      <c r="I50" s="40">
        <f t="shared" si="12"/>
        <v>0.42519704612341308</v>
      </c>
      <c r="J50" s="40">
        <f t="shared" si="13"/>
        <v>0</v>
      </c>
      <c r="K50" s="14"/>
      <c r="L50" s="14"/>
      <c r="M50" s="39">
        <f t="shared" si="14"/>
        <v>-590.90909090909088</v>
      </c>
      <c r="N50" s="41">
        <f t="shared" si="15"/>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8"/>
        <v>767112.995</v>
      </c>
      <c r="E51" s="39">
        <f t="shared" si="9"/>
        <v>627637.90499999991</v>
      </c>
      <c r="F51" s="49">
        <f t="shared" si="10"/>
        <v>0.44999999999999996</v>
      </c>
      <c r="G51" s="39">
        <f t="shared" si="11"/>
        <v>1159890.0909090911</v>
      </c>
      <c r="H51" s="16">
        <v>637939.55000000005</v>
      </c>
      <c r="I51" s="40">
        <f t="shared" si="12"/>
        <v>0.83161092845259399</v>
      </c>
      <c r="J51" s="40">
        <f t="shared" si="13"/>
        <v>0.84626425406859396</v>
      </c>
      <c r="K51" s="14">
        <v>1180327.83</v>
      </c>
      <c r="L51" s="14"/>
      <c r="M51" s="39">
        <f t="shared" si="14"/>
        <v>0</v>
      </c>
      <c r="N51" s="41">
        <f t="shared" si="15"/>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8"/>
        <v>880.00000000000011</v>
      </c>
      <c r="E52" s="39">
        <f t="shared" si="9"/>
        <v>719.99999999999989</v>
      </c>
      <c r="F52" s="49">
        <f t="shared" si="10"/>
        <v>0.44999999999999996</v>
      </c>
      <c r="G52" s="39">
        <f t="shared" si="11"/>
        <v>1639.8181818181815</v>
      </c>
      <c r="H52" s="16">
        <v>901.9</v>
      </c>
      <c r="I52" s="40">
        <f t="shared" si="12"/>
        <v>1.0248863636363634</v>
      </c>
      <c r="J52" s="40">
        <f t="shared" si="13"/>
        <v>0</v>
      </c>
      <c r="K52" s="17"/>
      <c r="L52" s="17"/>
      <c r="M52" s="39">
        <f t="shared" si="14"/>
        <v>-1639.8181818181815</v>
      </c>
      <c r="N52" s="41">
        <f t="shared" si="15"/>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8"/>
        <v>3613.1865000000003</v>
      </c>
      <c r="E53" s="39">
        <f t="shared" si="9"/>
        <v>2956.2435</v>
      </c>
      <c r="F53" s="49">
        <f t="shared" si="10"/>
        <v>0.45</v>
      </c>
      <c r="G53" s="39">
        <f t="shared" si="11"/>
        <v>7454.545454545454</v>
      </c>
      <c r="H53" s="16">
        <v>4100</v>
      </c>
      <c r="I53" s="40">
        <f t="shared" si="12"/>
        <v>1.1347324584546077</v>
      </c>
      <c r="J53" s="40">
        <f t="shared" si="13"/>
        <v>0</v>
      </c>
      <c r="K53" s="14"/>
      <c r="L53" s="14"/>
      <c r="M53" s="39">
        <f t="shared" si="14"/>
        <v>-7454.545454545454</v>
      </c>
      <c r="N53" s="41">
        <f t="shared" si="15"/>
        <v>0</v>
      </c>
      <c r="O53" s="11" t="s">
        <v>11</v>
      </c>
      <c r="P53" s="15"/>
    </row>
    <row r="54" spans="1:31" s="11" customFormat="1" ht="13.05" hidden="1" x14ac:dyDescent="0.3">
      <c r="A54" s="52" t="s">
        <v>20</v>
      </c>
      <c r="B54" s="52"/>
      <c r="C54" s="13">
        <f>H54/0.55</f>
        <v>4750</v>
      </c>
      <c r="D54" s="38">
        <f t="shared" si="8"/>
        <v>2612.5</v>
      </c>
      <c r="E54" s="39">
        <f t="shared" si="9"/>
        <v>2137.5</v>
      </c>
      <c r="F54" s="49">
        <f t="shared" si="10"/>
        <v>0.45</v>
      </c>
      <c r="G54" s="39">
        <f t="shared" si="11"/>
        <v>4750</v>
      </c>
      <c r="H54" s="14">
        <v>2612.5</v>
      </c>
      <c r="I54" s="40">
        <f t="shared" si="12"/>
        <v>1</v>
      </c>
      <c r="J54" s="40">
        <f t="shared" si="13"/>
        <v>0</v>
      </c>
      <c r="K54" s="14"/>
      <c r="L54" s="14"/>
      <c r="M54" s="39">
        <f t="shared" si="14"/>
        <v>-4750</v>
      </c>
      <c r="N54" s="41">
        <f t="shared" si="15"/>
        <v>0</v>
      </c>
      <c r="O54" s="11" t="s">
        <v>21</v>
      </c>
      <c r="P54" s="15"/>
    </row>
    <row r="55" spans="1:31" s="11" customFormat="1" ht="13.05" hidden="1" x14ac:dyDescent="0.3">
      <c r="A55" s="52" t="s">
        <v>22</v>
      </c>
      <c r="B55" s="52"/>
      <c r="C55" s="13">
        <f>H55/0.55</f>
        <v>1181.8181818181818</v>
      </c>
      <c r="D55" s="38">
        <f t="shared" si="8"/>
        <v>650</v>
      </c>
      <c r="E55" s="39">
        <f t="shared" si="9"/>
        <v>531.81818181818176</v>
      </c>
      <c r="F55" s="49">
        <f t="shared" si="10"/>
        <v>0.44999999999999996</v>
      </c>
      <c r="G55" s="39">
        <f t="shared" si="11"/>
        <v>1181.8181818181818</v>
      </c>
      <c r="H55" s="14">
        <v>650</v>
      </c>
      <c r="I55" s="40">
        <f t="shared" si="12"/>
        <v>1</v>
      </c>
      <c r="J55" s="40">
        <f t="shared" si="13"/>
        <v>0</v>
      </c>
      <c r="K55" s="14"/>
      <c r="L55" s="14"/>
      <c r="M55" s="39">
        <f t="shared" si="14"/>
        <v>-1181.8181818181818</v>
      </c>
      <c r="N55" s="41">
        <f t="shared" si="15"/>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16">C62*0.8</f>
        <v>44625.600000000006</v>
      </c>
      <c r="E62" s="45">
        <f t="shared" ref="E62:E67" si="17">C62-D62</f>
        <v>11156.399999999994</v>
      </c>
      <c r="F62" s="49">
        <f t="shared" ref="F62:F68" si="18">E62/C62</f>
        <v>0.1999999999999999</v>
      </c>
      <c r="G62" s="45">
        <f t="shared" ref="G62:G67" si="19">C62*I62</f>
        <v>55782.062499999993</v>
      </c>
      <c r="H62" s="18">
        <v>44625.65</v>
      </c>
      <c r="I62" s="46">
        <f t="shared" ref="I62:I68" si="20">H62/D62</f>
        <v>1.0000011204331145</v>
      </c>
      <c r="J62" s="46">
        <f t="shared" ref="J62:J68" si="21">K62/C62</f>
        <v>5.1836613961492958E-2</v>
      </c>
      <c r="K62" s="17">
        <v>2891.55</v>
      </c>
      <c r="L62" s="17"/>
      <c r="M62" s="45">
        <f t="shared" ref="M62:M67" si="22">IF(K62&lt;G62,K62-G62,0)</f>
        <v>-52890.51249999999</v>
      </c>
      <c r="N62" s="47">
        <f t="shared" ref="N62:N67" si="23">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16"/>
        <v>3426.9799999999996</v>
      </c>
      <c r="E63" s="45">
        <f t="shared" si="17"/>
        <v>856.74499999999989</v>
      </c>
      <c r="F63" s="49">
        <f t="shared" si="18"/>
        <v>0.2</v>
      </c>
      <c r="G63" s="45">
        <f t="shared" si="19"/>
        <v>4283.7250000000004</v>
      </c>
      <c r="H63" s="14">
        <v>3426.98</v>
      </c>
      <c r="I63" s="46">
        <f t="shared" si="20"/>
        <v>1.0000000000000002</v>
      </c>
      <c r="J63" s="46">
        <f t="shared" si="21"/>
        <v>0</v>
      </c>
      <c r="M63" s="45">
        <f t="shared" si="22"/>
        <v>-4283.7250000000004</v>
      </c>
      <c r="N63" s="47">
        <f t="shared" si="23"/>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16"/>
        <v>5812.05</v>
      </c>
      <c r="E64" s="45">
        <f t="shared" si="17"/>
        <v>1453.0124999999998</v>
      </c>
      <c r="F64" s="49">
        <f t="shared" si="18"/>
        <v>0.19999999999999998</v>
      </c>
      <c r="G64" s="45">
        <f t="shared" si="19"/>
        <v>7265.0625</v>
      </c>
      <c r="H64" s="14">
        <v>5812.05</v>
      </c>
      <c r="I64" s="46">
        <f t="shared" si="20"/>
        <v>1</v>
      </c>
      <c r="J64" s="46">
        <f t="shared" si="21"/>
        <v>0.96854225273354499</v>
      </c>
      <c r="K64" s="14">
        <v>7036.52</v>
      </c>
      <c r="L64" s="14"/>
      <c r="M64" s="45">
        <f t="shared" si="22"/>
        <v>-228.54249999999956</v>
      </c>
      <c r="N64" s="47">
        <f t="shared" si="23"/>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16"/>
        <v>271</v>
      </c>
      <c r="E65" s="45">
        <f t="shared" si="17"/>
        <v>67.75</v>
      </c>
      <c r="F65" s="49">
        <f t="shared" si="18"/>
        <v>0.2</v>
      </c>
      <c r="G65" s="45">
        <f t="shared" si="19"/>
        <v>338.75</v>
      </c>
      <c r="H65" s="13">
        <v>271</v>
      </c>
      <c r="I65" s="46">
        <f t="shared" si="20"/>
        <v>1</v>
      </c>
      <c r="J65" s="46">
        <f t="shared" si="21"/>
        <v>0</v>
      </c>
      <c r="K65" s="13"/>
      <c r="L65" s="13"/>
      <c r="M65" s="45">
        <f t="shared" si="22"/>
        <v>-338.75</v>
      </c>
      <c r="N65" s="47">
        <f t="shared" si="23"/>
        <v>0</v>
      </c>
      <c r="O65" s="23" t="s">
        <v>8</v>
      </c>
      <c r="P65" s="24">
        <v>43405.361111111109</v>
      </c>
      <c r="Q65" s="23" t="s">
        <v>27</v>
      </c>
    </row>
    <row r="66" spans="1:31" ht="13.05" hidden="1" x14ac:dyDescent="0.3">
      <c r="A66" s="52" t="s">
        <v>28</v>
      </c>
      <c r="C66" s="13">
        <f>H66/0.8</f>
        <v>25268.487499999999</v>
      </c>
      <c r="D66" s="44">
        <f t="shared" si="16"/>
        <v>20214.79</v>
      </c>
      <c r="E66" s="45">
        <f t="shared" si="17"/>
        <v>5053.6974999999984</v>
      </c>
      <c r="F66" s="49">
        <f t="shared" si="18"/>
        <v>0.19999999999999996</v>
      </c>
      <c r="G66" s="45">
        <f t="shared" si="19"/>
        <v>25268.487499999999</v>
      </c>
      <c r="H66" s="14">
        <v>20214.79</v>
      </c>
      <c r="I66" s="46">
        <f t="shared" si="20"/>
        <v>1</v>
      </c>
      <c r="J66" s="46">
        <f t="shared" si="21"/>
        <v>0</v>
      </c>
      <c r="M66" s="45">
        <f t="shared" si="22"/>
        <v>-25268.487499999999</v>
      </c>
      <c r="N66" s="47">
        <f t="shared" si="23"/>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16"/>
        <v>7755.630000000001</v>
      </c>
      <c r="E67" s="45">
        <f t="shared" si="17"/>
        <v>1938.9074999999993</v>
      </c>
      <c r="F67" s="49">
        <f t="shared" si="18"/>
        <v>0.19999999999999993</v>
      </c>
      <c r="G67" s="45">
        <f t="shared" si="19"/>
        <v>9694.5374999999985</v>
      </c>
      <c r="H67" s="14">
        <v>7755.63</v>
      </c>
      <c r="I67" s="46">
        <f t="shared" si="20"/>
        <v>0.99999999999999989</v>
      </c>
      <c r="J67" s="46">
        <f t="shared" si="21"/>
        <v>0</v>
      </c>
      <c r="K67" s="17"/>
      <c r="L67" s="17"/>
      <c r="M67" s="45">
        <f t="shared" si="22"/>
        <v>-9694.5374999999985</v>
      </c>
      <c r="N67" s="47">
        <f t="shared" si="23"/>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18"/>
        <v>9.1297657115401318E-2</v>
      </c>
      <c r="G68" s="8">
        <f>SUM(G63:G67)</f>
        <v>46850.5625</v>
      </c>
      <c r="H68" s="22">
        <f>SUM(H62:H67)</f>
        <v>82106.100000000006</v>
      </c>
      <c r="I68" s="43">
        <f t="shared" si="20"/>
        <v>1.0000006089685229</v>
      </c>
      <c r="J68" s="43">
        <f t="shared" si="21"/>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x14ac:dyDescent="0.3">
      <c r="C73" s="9"/>
      <c r="D73" s="36"/>
      <c r="E73" s="36"/>
      <c r="F73" s="51"/>
      <c r="G73" s="36"/>
      <c r="H73" s="9"/>
      <c r="I73" s="36"/>
      <c r="J73" s="36"/>
      <c r="K73" s="37"/>
      <c r="L73" s="37"/>
      <c r="N73" s="27"/>
    </row>
    <row r="74" spans="1:31" x14ac:dyDescent="0.3">
      <c r="C74" s="9"/>
      <c r="D74" s="36"/>
      <c r="E74" s="36"/>
      <c r="F74" s="51"/>
      <c r="G74" s="36"/>
      <c r="H74" s="9"/>
      <c r="I74" s="36"/>
      <c r="J74" s="36"/>
      <c r="K74" s="37"/>
      <c r="L74" s="37"/>
      <c r="N74" s="27"/>
    </row>
    <row r="75" spans="1:31" x14ac:dyDescent="0.3">
      <c r="C75" s="9"/>
      <c r="D75" s="36"/>
      <c r="E75" s="36"/>
      <c r="F75" s="51"/>
      <c r="G75" s="36"/>
      <c r="H75" s="9"/>
      <c r="I75" s="36"/>
      <c r="J75" s="36"/>
      <c r="K75" s="37"/>
      <c r="L75" s="37"/>
      <c r="N75" s="27"/>
    </row>
    <row r="76" spans="1:31" x14ac:dyDescent="0.3">
      <c r="C76" s="9"/>
      <c r="D76" s="36"/>
      <c r="E76" s="36"/>
      <c r="F76" s="51"/>
      <c r="G76" s="36"/>
      <c r="H76" s="9"/>
      <c r="I76" s="36"/>
      <c r="J76" s="36"/>
      <c r="K76" s="37"/>
      <c r="L76" s="37"/>
      <c r="N76" s="27"/>
    </row>
    <row r="77" spans="1:31" x14ac:dyDescent="0.3">
      <c r="C77" s="9"/>
      <c r="D77" s="36"/>
      <c r="E77" s="36"/>
      <c r="F77" s="51"/>
      <c r="G77" s="36"/>
      <c r="H77" s="9"/>
      <c r="I77" s="36"/>
      <c r="J77" s="36"/>
      <c r="K77" s="37"/>
      <c r="L77" s="37"/>
      <c r="N77" s="27"/>
    </row>
    <row r="78" spans="1:31" x14ac:dyDescent="0.3">
      <c r="C78" s="9"/>
      <c r="D78" s="36"/>
      <c r="E78" s="36"/>
      <c r="F78" s="51"/>
      <c r="G78" s="36"/>
      <c r="H78" s="9"/>
      <c r="I78" s="36"/>
      <c r="J78" s="36"/>
      <c r="K78" s="37"/>
      <c r="L78" s="37"/>
      <c r="N78" s="27"/>
    </row>
    <row r="79" spans="1:31" x14ac:dyDescent="0.3">
      <c r="C79" s="9"/>
      <c r="D79" s="36"/>
      <c r="E79" s="36"/>
      <c r="F79" s="51"/>
      <c r="G79" s="36"/>
      <c r="H79" s="9"/>
      <c r="I79" s="36"/>
      <c r="J79" s="36"/>
      <c r="K79" s="37"/>
      <c r="L79" s="37"/>
      <c r="N79" s="27"/>
    </row>
    <row r="80" spans="1:31" x14ac:dyDescent="0.3">
      <c r="C80" s="9"/>
      <c r="D80" s="36"/>
      <c r="E80" s="36"/>
      <c r="F80" s="51"/>
      <c r="G80" s="36"/>
      <c r="H80" s="9"/>
      <c r="I80" s="36"/>
      <c r="J80" s="36"/>
      <c r="K80" s="37"/>
      <c r="L80" s="37"/>
      <c r="N80" s="27"/>
    </row>
    <row r="81" spans="3:14" x14ac:dyDescent="0.3">
      <c r="C81" s="9"/>
      <c r="D81" s="36"/>
      <c r="E81" s="36"/>
      <c r="F81" s="51"/>
      <c r="G81" s="36"/>
      <c r="H81" s="9"/>
      <c r="I81" s="36"/>
      <c r="J81" s="36"/>
      <c r="K81" s="37"/>
      <c r="L81" s="37"/>
      <c r="N81" s="27"/>
    </row>
    <row r="82" spans="3:14" x14ac:dyDescent="0.3">
      <c r="C82" s="9"/>
      <c r="D82" s="36"/>
      <c r="E82" s="36"/>
      <c r="F82" s="51"/>
      <c r="G82" s="36"/>
      <c r="H82" s="9"/>
      <c r="I82" s="36"/>
      <c r="J82" s="36"/>
      <c r="K82" s="37"/>
      <c r="L82" s="37"/>
      <c r="N82" s="27"/>
    </row>
    <row r="83" spans="3:14"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35" priority="3"/>
  </conditionalFormatting>
  <conditionalFormatting sqref="B15:B37">
    <cfRule type="duplicateValues" dxfId="34" priority="1"/>
  </conditionalFormatting>
  <conditionalFormatting sqref="H2:H37">
    <cfRule type="duplicateValues" dxfId="33" priority="4"/>
  </conditionalFormatting>
  <conditionalFormatting sqref="I1:J1048576">
    <cfRule type="cellIs" dxfId="32" priority="2" operator="greaterThan">
      <formula>0.98</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216B-1EA3-4249-B94D-6EFEC451226E}">
  <dimension ref="A1:GZ89"/>
  <sheetViews>
    <sheetView zoomScaleNormal="100" workbookViewId="0">
      <pane ySplit="1" topLeftCell="A2"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52.05"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37" si="0">C2*0.5</f>
        <v>0</v>
      </c>
      <c r="E2" s="29">
        <f t="shared" ref="E2:E37" si="1">C2-D2</f>
        <v>0</v>
      </c>
      <c r="F2" s="49" t="e">
        <f t="shared" ref="F2:F37" si="2">E2/C2</f>
        <v>#DIV/0!</v>
      </c>
      <c r="G2" s="29" t="e">
        <f t="shared" ref="G2:G37" si="3">C2*I2</f>
        <v>#DIV/0!</v>
      </c>
      <c r="H2" s="14"/>
      <c r="I2" s="30" t="e">
        <f t="shared" ref="I2:I37" si="4">H2/D2</f>
        <v>#DIV/0!</v>
      </c>
      <c r="J2" s="30" t="e">
        <f t="shared" ref="J2:J37" si="5">K2/C2</f>
        <v>#DIV/0!</v>
      </c>
      <c r="M2" s="32" t="e">
        <f t="shared" ref="M2:M37" si="6">IF(K2&lt;G2,K2-G2,0)</f>
        <v>#DIV/0!</v>
      </c>
      <c r="N2" s="27" t="e">
        <f t="shared" ref="N2:N37"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si="0"/>
        <v>0</v>
      </c>
      <c r="E29" s="29">
        <f t="shared" si="1"/>
        <v>0</v>
      </c>
      <c r="F29" s="49" t="e">
        <f t="shared" si="2"/>
        <v>#DIV/0!</v>
      </c>
      <c r="G29" s="29" t="e">
        <f t="shared" si="3"/>
        <v>#DIV/0!</v>
      </c>
      <c r="H29" s="14"/>
      <c r="I29" s="30" t="e">
        <f t="shared" si="4"/>
        <v>#DIV/0!</v>
      </c>
      <c r="J29" s="30" t="e">
        <f t="shared" si="5"/>
        <v>#DIV/0!</v>
      </c>
      <c r="M29" s="32" t="e">
        <f t="shared" si="6"/>
        <v>#DIV/0!</v>
      </c>
      <c r="N29" s="27" t="e">
        <f t="shared" si="7"/>
        <v>#DIV/0!</v>
      </c>
    </row>
    <row r="30" spans="1:208" ht="13.05" x14ac:dyDescent="0.3">
      <c r="A30" s="53"/>
      <c r="B30" s="53"/>
      <c r="C30" s="9"/>
      <c r="D30" s="28">
        <f t="shared" si="0"/>
        <v>0</v>
      </c>
      <c r="E30" s="29">
        <f t="shared" si="1"/>
        <v>0</v>
      </c>
      <c r="F30" s="49" t="e">
        <f t="shared" si="2"/>
        <v>#DIV/0!</v>
      </c>
      <c r="G30" s="29" t="e">
        <f t="shared" si="3"/>
        <v>#DIV/0!</v>
      </c>
      <c r="H30" s="14"/>
      <c r="I30" s="30" t="e">
        <f t="shared" si="4"/>
        <v>#DIV/0!</v>
      </c>
      <c r="J30" s="30" t="e">
        <f t="shared" si="5"/>
        <v>#DIV/0!</v>
      </c>
      <c r="M30" s="32" t="e">
        <f t="shared" si="6"/>
        <v>#DIV/0!</v>
      </c>
      <c r="N30" s="27" t="e">
        <f t="shared" si="7"/>
        <v>#DIV/0!</v>
      </c>
    </row>
    <row r="31" spans="1:208" ht="13.05" x14ac:dyDescent="0.3">
      <c r="A31" s="53"/>
      <c r="B31" s="53"/>
      <c r="C31" s="9"/>
      <c r="D31" s="28">
        <f t="shared" si="0"/>
        <v>0</v>
      </c>
      <c r="E31" s="29">
        <f t="shared" si="1"/>
        <v>0</v>
      </c>
      <c r="F31" s="49" t="e">
        <f t="shared" si="2"/>
        <v>#DIV/0!</v>
      </c>
      <c r="G31" s="29" t="e">
        <f t="shared" si="3"/>
        <v>#DIV/0!</v>
      </c>
      <c r="H31" s="14"/>
      <c r="I31" s="30" t="e">
        <f t="shared" si="4"/>
        <v>#DIV/0!</v>
      </c>
      <c r="J31" s="30" t="e">
        <f t="shared" si="5"/>
        <v>#DIV/0!</v>
      </c>
      <c r="M31" s="32" t="e">
        <f t="shared" si="6"/>
        <v>#DIV/0!</v>
      </c>
      <c r="N31" s="27" t="e">
        <f t="shared" si="7"/>
        <v>#DIV/0!</v>
      </c>
    </row>
    <row r="32" spans="1:208" ht="13.05" x14ac:dyDescent="0.3">
      <c r="A32" s="53"/>
      <c r="B32" s="53"/>
      <c r="C32" s="9"/>
      <c r="D32" s="28">
        <f t="shared" si="0"/>
        <v>0</v>
      </c>
      <c r="E32" s="29">
        <f t="shared" si="1"/>
        <v>0</v>
      </c>
      <c r="F32" s="49" t="e">
        <f t="shared" si="2"/>
        <v>#DIV/0!</v>
      </c>
      <c r="G32" s="29" t="e">
        <f t="shared" si="3"/>
        <v>#DIV/0!</v>
      </c>
      <c r="H32" s="14"/>
      <c r="I32" s="30" t="e">
        <f t="shared" si="4"/>
        <v>#DIV/0!</v>
      </c>
      <c r="J32" s="30" t="e">
        <f t="shared" si="5"/>
        <v>#DIV/0!</v>
      </c>
      <c r="M32" s="32" t="e">
        <f t="shared" si="6"/>
        <v>#DIV/0!</v>
      </c>
      <c r="N32" s="27" t="e">
        <f t="shared" si="7"/>
        <v>#DIV/0!</v>
      </c>
    </row>
    <row r="33" spans="1:31" ht="13.05" x14ac:dyDescent="0.3">
      <c r="A33" s="53"/>
      <c r="B33" s="53"/>
      <c r="C33" s="9"/>
      <c r="D33" s="28">
        <f t="shared" si="0"/>
        <v>0</v>
      </c>
      <c r="E33" s="29">
        <f t="shared" si="1"/>
        <v>0</v>
      </c>
      <c r="F33" s="49" t="e">
        <f t="shared" si="2"/>
        <v>#DIV/0!</v>
      </c>
      <c r="G33" s="29" t="e">
        <f t="shared" si="3"/>
        <v>#DIV/0!</v>
      </c>
      <c r="H33" s="14"/>
      <c r="I33" s="30" t="e">
        <f t="shared" si="4"/>
        <v>#DIV/0!</v>
      </c>
      <c r="J33" s="30" t="e">
        <f t="shared" si="5"/>
        <v>#DIV/0!</v>
      </c>
      <c r="M33" s="32" t="e">
        <f t="shared" si="6"/>
        <v>#DIV/0!</v>
      </c>
      <c r="N33" s="27" t="e">
        <f t="shared" si="7"/>
        <v>#DIV/0!</v>
      </c>
    </row>
    <row r="34" spans="1:31" ht="13.05" x14ac:dyDescent="0.3">
      <c r="A34" s="53"/>
      <c r="B34" s="53"/>
      <c r="C34" s="9"/>
      <c r="D34" s="28">
        <f t="shared" si="0"/>
        <v>0</v>
      </c>
      <c r="E34" s="29">
        <f t="shared" si="1"/>
        <v>0</v>
      </c>
      <c r="F34" s="49" t="e">
        <f t="shared" si="2"/>
        <v>#DIV/0!</v>
      </c>
      <c r="G34" s="29" t="e">
        <f t="shared" si="3"/>
        <v>#DIV/0!</v>
      </c>
      <c r="H34" s="14"/>
      <c r="I34" s="30" t="e">
        <f t="shared" si="4"/>
        <v>#DIV/0!</v>
      </c>
      <c r="J34" s="30" t="e">
        <f t="shared" si="5"/>
        <v>#DIV/0!</v>
      </c>
      <c r="M34" s="32" t="e">
        <f t="shared" si="6"/>
        <v>#DIV/0!</v>
      </c>
      <c r="N34" s="27" t="e">
        <f t="shared" si="7"/>
        <v>#DIV/0!</v>
      </c>
    </row>
    <row r="35" spans="1:31" x14ac:dyDescent="0.3">
      <c r="A35" s="53"/>
      <c r="B35" s="53"/>
      <c r="C35" s="9"/>
      <c r="D35" s="28">
        <f t="shared" si="0"/>
        <v>0</v>
      </c>
      <c r="E35" s="29">
        <f t="shared" si="1"/>
        <v>0</v>
      </c>
      <c r="F35" s="49" t="e">
        <f t="shared" si="2"/>
        <v>#DIV/0!</v>
      </c>
      <c r="G35" s="29" t="e">
        <f t="shared" si="3"/>
        <v>#DIV/0!</v>
      </c>
      <c r="H35" s="14"/>
      <c r="I35" s="30" t="e">
        <f t="shared" si="4"/>
        <v>#DIV/0!</v>
      </c>
      <c r="J35" s="30" t="e">
        <f t="shared" si="5"/>
        <v>#DIV/0!</v>
      </c>
      <c r="M35" s="32" t="e">
        <f t="shared" si="6"/>
        <v>#DIV/0!</v>
      </c>
      <c r="N35" s="27" t="e">
        <f t="shared" si="7"/>
        <v>#DIV/0!</v>
      </c>
    </row>
    <row r="36" spans="1:31" x14ac:dyDescent="0.3">
      <c r="A36" s="53"/>
      <c r="B36" s="53"/>
      <c r="C36" s="9"/>
      <c r="D36" s="28">
        <f t="shared" si="0"/>
        <v>0</v>
      </c>
      <c r="E36" s="29">
        <f t="shared" si="1"/>
        <v>0</v>
      </c>
      <c r="F36" s="49" t="e">
        <f t="shared" si="2"/>
        <v>#DIV/0!</v>
      </c>
      <c r="G36" s="29" t="e">
        <f t="shared" si="3"/>
        <v>#DIV/0!</v>
      </c>
      <c r="H36" s="14"/>
      <c r="I36" s="30" t="e">
        <f t="shared" si="4"/>
        <v>#DIV/0!</v>
      </c>
      <c r="J36" s="30" t="e">
        <f t="shared" si="5"/>
        <v>#DIV/0!</v>
      </c>
      <c r="M36" s="32" t="e">
        <f t="shared" si="6"/>
        <v>#DIV/0!</v>
      </c>
      <c r="N36" s="27" t="e">
        <f t="shared" si="7"/>
        <v>#DIV/0!</v>
      </c>
    </row>
    <row r="37" spans="1:31" x14ac:dyDescent="0.3">
      <c r="B37" s="53"/>
      <c r="C37" s="20"/>
      <c r="D37" s="28">
        <f t="shared" si="0"/>
        <v>0</v>
      </c>
      <c r="E37" s="29">
        <f t="shared" si="1"/>
        <v>0</v>
      </c>
      <c r="F37" s="49" t="e">
        <f t="shared" si="2"/>
        <v>#DIV/0!</v>
      </c>
      <c r="G37" s="29" t="e">
        <f t="shared" si="3"/>
        <v>#DIV/0!</v>
      </c>
      <c r="H37" s="14"/>
      <c r="I37" s="30" t="e">
        <f t="shared" si="4"/>
        <v>#DIV/0!</v>
      </c>
      <c r="J37" s="30" t="e">
        <f t="shared" si="5"/>
        <v>#DIV/0!</v>
      </c>
      <c r="M37" s="32" t="e">
        <f t="shared" si="6"/>
        <v>#DIV/0!</v>
      </c>
      <c r="N37" s="27" t="e">
        <f t="shared" si="7"/>
        <v>#DIV/0!</v>
      </c>
    </row>
    <row r="38" spans="1:31"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x14ac:dyDescent="0.3">
      <c r="C39" s="20"/>
      <c r="D39" s="27"/>
      <c r="E39" s="27"/>
      <c r="F39" s="50"/>
      <c r="G39" s="27"/>
      <c r="H39" s="20"/>
      <c r="I39" s="31"/>
      <c r="J39" s="31"/>
      <c r="K39" s="20"/>
      <c r="L39" s="20"/>
      <c r="M39" s="32" t="e">
        <f>SUM(M38+N38)</f>
        <v>#DIV/0!</v>
      </c>
      <c r="N39" s="27"/>
    </row>
    <row r="40" spans="1:31" x14ac:dyDescent="0.3">
      <c r="C40" s="20"/>
      <c r="D40" s="27"/>
      <c r="E40" s="27"/>
      <c r="F40" s="50"/>
      <c r="G40" s="27"/>
      <c r="H40" s="20"/>
      <c r="I40" s="31"/>
      <c r="J40" s="31"/>
      <c r="K40" s="20"/>
      <c r="L40" s="20"/>
      <c r="M40" s="32"/>
      <c r="N40" s="27"/>
    </row>
    <row r="41" spans="1:31" x14ac:dyDescent="0.3">
      <c r="C41" s="20"/>
      <c r="D41" s="27"/>
      <c r="E41" s="27"/>
      <c r="F41" s="50"/>
      <c r="G41" s="27"/>
      <c r="H41" s="20"/>
      <c r="I41" s="31"/>
      <c r="J41" s="31"/>
      <c r="K41" s="20"/>
      <c r="L41" s="20"/>
      <c r="M41" s="32"/>
      <c r="N41" s="27"/>
    </row>
    <row r="42" spans="1:31" x14ac:dyDescent="0.3">
      <c r="C42" s="9"/>
      <c r="D42" s="36"/>
      <c r="E42" s="36"/>
      <c r="F42" s="51"/>
      <c r="G42" s="36"/>
      <c r="H42" s="9"/>
      <c r="I42" s="36"/>
      <c r="J42" s="36"/>
      <c r="K42" s="37"/>
      <c r="L42" s="37"/>
      <c r="N42" s="27"/>
    </row>
    <row r="43" spans="1:31" x14ac:dyDescent="0.3">
      <c r="C43" s="9"/>
      <c r="D43" s="36"/>
      <c r="E43" s="36"/>
      <c r="F43" s="51"/>
      <c r="G43" s="36"/>
      <c r="H43" s="9"/>
      <c r="I43" s="36"/>
      <c r="J43" s="36"/>
      <c r="K43" s="37"/>
      <c r="L43" s="37"/>
      <c r="N43" s="27"/>
    </row>
    <row r="44" spans="1:31" x14ac:dyDescent="0.3">
      <c r="C44" s="9"/>
      <c r="D44" s="36"/>
      <c r="E44" s="36"/>
      <c r="F44" s="51"/>
      <c r="G44" s="36"/>
      <c r="H44" s="9"/>
      <c r="I44" s="36"/>
      <c r="J44" s="36"/>
      <c r="K44" s="37"/>
      <c r="L44" s="37"/>
      <c r="N44" s="27"/>
    </row>
    <row r="45" spans="1:31"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8">C47*0.55</f>
        <v>5255.2995000000001</v>
      </c>
      <c r="E47" s="39">
        <f t="shared" ref="E47:E55" si="9">C47-D47</f>
        <v>4299.7905000000001</v>
      </c>
      <c r="F47" s="49">
        <f t="shared" ref="F47:F55" si="10">E47/C47</f>
        <v>0.45</v>
      </c>
      <c r="G47" s="39">
        <f t="shared" ref="G47:G55" si="11">C47*I47</f>
        <v>0</v>
      </c>
      <c r="I47" s="40">
        <f t="shared" ref="I47:I55" si="12">H47/D47</f>
        <v>0</v>
      </c>
      <c r="J47" s="40">
        <f t="shared" ref="J47:J55" si="13">K47/C47</f>
        <v>0</v>
      </c>
      <c r="K47" s="14"/>
      <c r="L47" s="14"/>
      <c r="M47" s="39">
        <f t="shared" ref="M47:M55" si="14">IF(K47&lt;G47,K47-G47,0)</f>
        <v>0</v>
      </c>
      <c r="N47" s="41">
        <f t="shared" ref="N47:N55" si="15">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8"/>
        <v>3715.3105</v>
      </c>
      <c r="E48" s="39">
        <f t="shared" si="9"/>
        <v>3039.7994999999996</v>
      </c>
      <c r="F48" s="49">
        <f t="shared" si="10"/>
        <v>0.44999999999999996</v>
      </c>
      <c r="G48" s="39">
        <f t="shared" si="11"/>
        <v>454.54545454545456</v>
      </c>
      <c r="H48" s="14">
        <v>250</v>
      </c>
      <c r="I48" s="40">
        <f t="shared" si="12"/>
        <v>6.728912697875454E-2</v>
      </c>
      <c r="J48" s="40">
        <f t="shared" si="13"/>
        <v>0.97364957787511974</v>
      </c>
      <c r="K48" s="14">
        <v>6577.11</v>
      </c>
      <c r="L48" s="14"/>
      <c r="M48" s="39">
        <f t="shared" si="14"/>
        <v>0</v>
      </c>
      <c r="N48" s="41">
        <f t="shared" si="15"/>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8"/>
        <v>2642.8050000000003</v>
      </c>
      <c r="E49" s="39">
        <f t="shared" si="9"/>
        <v>2162.2950000000001</v>
      </c>
      <c r="F49" s="49">
        <f t="shared" si="10"/>
        <v>0.44999999999999996</v>
      </c>
      <c r="G49" s="39">
        <f t="shared" si="11"/>
        <v>1045.4545454545453</v>
      </c>
      <c r="H49" s="14">
        <v>575</v>
      </c>
      <c r="I49" s="40">
        <f t="shared" si="12"/>
        <v>0.2175718602015661</v>
      </c>
      <c r="J49" s="40">
        <f t="shared" si="13"/>
        <v>0</v>
      </c>
      <c r="K49" s="14"/>
      <c r="L49" s="14"/>
      <c r="M49" s="39">
        <f t="shared" si="14"/>
        <v>-1045.4545454545453</v>
      </c>
      <c r="N49" s="41">
        <f t="shared" si="15"/>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8"/>
        <v>764.3515000000001</v>
      </c>
      <c r="E50" s="39">
        <f t="shared" si="9"/>
        <v>625.37849999999992</v>
      </c>
      <c r="F50" s="49">
        <f t="shared" si="10"/>
        <v>0.44999999999999996</v>
      </c>
      <c r="G50" s="39">
        <f t="shared" si="11"/>
        <v>590.90909090909088</v>
      </c>
      <c r="H50" s="14">
        <v>325</v>
      </c>
      <c r="I50" s="40">
        <f t="shared" si="12"/>
        <v>0.42519704612341308</v>
      </c>
      <c r="J50" s="40">
        <f t="shared" si="13"/>
        <v>0</v>
      </c>
      <c r="K50" s="14"/>
      <c r="L50" s="14"/>
      <c r="M50" s="39">
        <f t="shared" si="14"/>
        <v>-590.90909090909088</v>
      </c>
      <c r="N50" s="41">
        <f t="shared" si="15"/>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8"/>
        <v>767112.995</v>
      </c>
      <c r="E51" s="39">
        <f t="shared" si="9"/>
        <v>627637.90499999991</v>
      </c>
      <c r="F51" s="49">
        <f t="shared" si="10"/>
        <v>0.44999999999999996</v>
      </c>
      <c r="G51" s="39">
        <f t="shared" si="11"/>
        <v>1159890.0909090911</v>
      </c>
      <c r="H51" s="16">
        <v>637939.55000000005</v>
      </c>
      <c r="I51" s="40">
        <f t="shared" si="12"/>
        <v>0.83161092845259399</v>
      </c>
      <c r="J51" s="40">
        <f t="shared" si="13"/>
        <v>0.84626425406859396</v>
      </c>
      <c r="K51" s="14">
        <v>1180327.83</v>
      </c>
      <c r="L51" s="14"/>
      <c r="M51" s="39">
        <f t="shared" si="14"/>
        <v>0</v>
      </c>
      <c r="N51" s="41">
        <f t="shared" si="15"/>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8"/>
        <v>880.00000000000011</v>
      </c>
      <c r="E52" s="39">
        <f t="shared" si="9"/>
        <v>719.99999999999989</v>
      </c>
      <c r="F52" s="49">
        <f t="shared" si="10"/>
        <v>0.44999999999999996</v>
      </c>
      <c r="G52" s="39">
        <f t="shared" si="11"/>
        <v>1639.8181818181815</v>
      </c>
      <c r="H52" s="16">
        <v>901.9</v>
      </c>
      <c r="I52" s="40">
        <f t="shared" si="12"/>
        <v>1.0248863636363634</v>
      </c>
      <c r="J52" s="40">
        <f t="shared" si="13"/>
        <v>0</v>
      </c>
      <c r="K52" s="17"/>
      <c r="L52" s="17"/>
      <c r="M52" s="39">
        <f t="shared" si="14"/>
        <v>-1639.8181818181815</v>
      </c>
      <c r="N52" s="41">
        <f t="shared" si="15"/>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8"/>
        <v>3613.1865000000003</v>
      </c>
      <c r="E53" s="39">
        <f t="shared" si="9"/>
        <v>2956.2435</v>
      </c>
      <c r="F53" s="49">
        <f t="shared" si="10"/>
        <v>0.45</v>
      </c>
      <c r="G53" s="39">
        <f t="shared" si="11"/>
        <v>7454.545454545454</v>
      </c>
      <c r="H53" s="16">
        <v>4100</v>
      </c>
      <c r="I53" s="40">
        <f t="shared" si="12"/>
        <v>1.1347324584546077</v>
      </c>
      <c r="J53" s="40">
        <f t="shared" si="13"/>
        <v>0</v>
      </c>
      <c r="K53" s="14"/>
      <c r="L53" s="14"/>
      <c r="M53" s="39">
        <f t="shared" si="14"/>
        <v>-7454.545454545454</v>
      </c>
      <c r="N53" s="41">
        <f t="shared" si="15"/>
        <v>0</v>
      </c>
      <c r="O53" s="11" t="s">
        <v>11</v>
      </c>
      <c r="P53" s="15"/>
    </row>
    <row r="54" spans="1:31" s="11" customFormat="1" ht="13.05" hidden="1" x14ac:dyDescent="0.3">
      <c r="A54" s="52" t="s">
        <v>20</v>
      </c>
      <c r="B54" s="52"/>
      <c r="C54" s="13">
        <f>H54/0.55</f>
        <v>4750</v>
      </c>
      <c r="D54" s="38">
        <f t="shared" si="8"/>
        <v>2612.5</v>
      </c>
      <c r="E54" s="39">
        <f t="shared" si="9"/>
        <v>2137.5</v>
      </c>
      <c r="F54" s="49">
        <f t="shared" si="10"/>
        <v>0.45</v>
      </c>
      <c r="G54" s="39">
        <f t="shared" si="11"/>
        <v>4750</v>
      </c>
      <c r="H54" s="14">
        <v>2612.5</v>
      </c>
      <c r="I54" s="40">
        <f t="shared" si="12"/>
        <v>1</v>
      </c>
      <c r="J54" s="40">
        <f t="shared" si="13"/>
        <v>0</v>
      </c>
      <c r="K54" s="14"/>
      <c r="L54" s="14"/>
      <c r="M54" s="39">
        <f t="shared" si="14"/>
        <v>-4750</v>
      </c>
      <c r="N54" s="41">
        <f t="shared" si="15"/>
        <v>0</v>
      </c>
      <c r="O54" s="11" t="s">
        <v>21</v>
      </c>
      <c r="P54" s="15"/>
    </row>
    <row r="55" spans="1:31" s="11" customFormat="1" ht="13.05" hidden="1" x14ac:dyDescent="0.3">
      <c r="A55" s="52" t="s">
        <v>22</v>
      </c>
      <c r="B55" s="52"/>
      <c r="C55" s="13">
        <f>H55/0.55</f>
        <v>1181.8181818181818</v>
      </c>
      <c r="D55" s="38">
        <f t="shared" si="8"/>
        <v>650</v>
      </c>
      <c r="E55" s="39">
        <f t="shared" si="9"/>
        <v>531.81818181818176</v>
      </c>
      <c r="F55" s="49">
        <f t="shared" si="10"/>
        <v>0.44999999999999996</v>
      </c>
      <c r="G55" s="39">
        <f t="shared" si="11"/>
        <v>1181.8181818181818</v>
      </c>
      <c r="H55" s="14">
        <v>650</v>
      </c>
      <c r="I55" s="40">
        <f t="shared" si="12"/>
        <v>1</v>
      </c>
      <c r="J55" s="40">
        <f t="shared" si="13"/>
        <v>0</v>
      </c>
      <c r="K55" s="14"/>
      <c r="L55" s="14"/>
      <c r="M55" s="39">
        <f t="shared" si="14"/>
        <v>-1181.8181818181818</v>
      </c>
      <c r="N55" s="41">
        <f t="shared" si="15"/>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16">C62*0.8</f>
        <v>44625.600000000006</v>
      </c>
      <c r="E62" s="45">
        <f t="shared" ref="E62:E67" si="17">C62-D62</f>
        <v>11156.399999999994</v>
      </c>
      <c r="F62" s="49">
        <f t="shared" ref="F62:F68" si="18">E62/C62</f>
        <v>0.1999999999999999</v>
      </c>
      <c r="G62" s="45">
        <f t="shared" ref="G62:G67" si="19">C62*I62</f>
        <v>55782.062499999993</v>
      </c>
      <c r="H62" s="18">
        <v>44625.65</v>
      </c>
      <c r="I62" s="46">
        <f t="shared" ref="I62:I68" si="20">H62/D62</f>
        <v>1.0000011204331145</v>
      </c>
      <c r="J62" s="46">
        <f t="shared" ref="J62:J68" si="21">K62/C62</f>
        <v>5.1836613961492958E-2</v>
      </c>
      <c r="K62" s="17">
        <v>2891.55</v>
      </c>
      <c r="L62" s="17"/>
      <c r="M62" s="45">
        <f t="shared" ref="M62:M67" si="22">IF(K62&lt;G62,K62-G62,0)</f>
        <v>-52890.51249999999</v>
      </c>
      <c r="N62" s="47">
        <f t="shared" ref="N62:N67" si="23">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16"/>
        <v>3426.9799999999996</v>
      </c>
      <c r="E63" s="45">
        <f t="shared" si="17"/>
        <v>856.74499999999989</v>
      </c>
      <c r="F63" s="49">
        <f t="shared" si="18"/>
        <v>0.2</v>
      </c>
      <c r="G63" s="45">
        <f t="shared" si="19"/>
        <v>4283.7250000000004</v>
      </c>
      <c r="H63" s="14">
        <v>3426.98</v>
      </c>
      <c r="I63" s="46">
        <f t="shared" si="20"/>
        <v>1.0000000000000002</v>
      </c>
      <c r="J63" s="46">
        <f t="shared" si="21"/>
        <v>0</v>
      </c>
      <c r="M63" s="45">
        <f t="shared" si="22"/>
        <v>-4283.7250000000004</v>
      </c>
      <c r="N63" s="47">
        <f t="shared" si="23"/>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16"/>
        <v>5812.05</v>
      </c>
      <c r="E64" s="45">
        <f t="shared" si="17"/>
        <v>1453.0124999999998</v>
      </c>
      <c r="F64" s="49">
        <f t="shared" si="18"/>
        <v>0.19999999999999998</v>
      </c>
      <c r="G64" s="45">
        <f t="shared" si="19"/>
        <v>7265.0625</v>
      </c>
      <c r="H64" s="14">
        <v>5812.05</v>
      </c>
      <c r="I64" s="46">
        <f t="shared" si="20"/>
        <v>1</v>
      </c>
      <c r="J64" s="46">
        <f t="shared" si="21"/>
        <v>0.96854225273354499</v>
      </c>
      <c r="K64" s="14">
        <v>7036.52</v>
      </c>
      <c r="L64" s="14"/>
      <c r="M64" s="45">
        <f t="shared" si="22"/>
        <v>-228.54249999999956</v>
      </c>
      <c r="N64" s="47">
        <f t="shared" si="23"/>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16"/>
        <v>271</v>
      </c>
      <c r="E65" s="45">
        <f t="shared" si="17"/>
        <v>67.75</v>
      </c>
      <c r="F65" s="49">
        <f t="shared" si="18"/>
        <v>0.2</v>
      </c>
      <c r="G65" s="45">
        <f t="shared" si="19"/>
        <v>338.75</v>
      </c>
      <c r="H65" s="13">
        <v>271</v>
      </c>
      <c r="I65" s="46">
        <f t="shared" si="20"/>
        <v>1</v>
      </c>
      <c r="J65" s="46">
        <f t="shared" si="21"/>
        <v>0</v>
      </c>
      <c r="K65" s="13"/>
      <c r="L65" s="13"/>
      <c r="M65" s="45">
        <f t="shared" si="22"/>
        <v>-338.75</v>
      </c>
      <c r="N65" s="47">
        <f t="shared" si="23"/>
        <v>0</v>
      </c>
      <c r="O65" s="23" t="s">
        <v>8</v>
      </c>
      <c r="P65" s="24">
        <v>43405.361111111109</v>
      </c>
      <c r="Q65" s="23" t="s">
        <v>27</v>
      </c>
    </row>
    <row r="66" spans="1:31" ht="13.05" hidden="1" x14ac:dyDescent="0.3">
      <c r="A66" s="52" t="s">
        <v>28</v>
      </c>
      <c r="C66" s="13">
        <f>H66/0.8</f>
        <v>25268.487499999999</v>
      </c>
      <c r="D66" s="44">
        <f t="shared" si="16"/>
        <v>20214.79</v>
      </c>
      <c r="E66" s="45">
        <f t="shared" si="17"/>
        <v>5053.6974999999984</v>
      </c>
      <c r="F66" s="49">
        <f t="shared" si="18"/>
        <v>0.19999999999999996</v>
      </c>
      <c r="G66" s="45">
        <f t="shared" si="19"/>
        <v>25268.487499999999</v>
      </c>
      <c r="H66" s="14">
        <v>20214.79</v>
      </c>
      <c r="I66" s="46">
        <f t="shared" si="20"/>
        <v>1</v>
      </c>
      <c r="J66" s="46">
        <f t="shared" si="21"/>
        <v>0</v>
      </c>
      <c r="M66" s="45">
        <f t="shared" si="22"/>
        <v>-25268.487499999999</v>
      </c>
      <c r="N66" s="47">
        <f t="shared" si="23"/>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16"/>
        <v>7755.630000000001</v>
      </c>
      <c r="E67" s="45">
        <f t="shared" si="17"/>
        <v>1938.9074999999993</v>
      </c>
      <c r="F67" s="49">
        <f t="shared" si="18"/>
        <v>0.19999999999999993</v>
      </c>
      <c r="G67" s="45">
        <f t="shared" si="19"/>
        <v>9694.5374999999985</v>
      </c>
      <c r="H67" s="14">
        <v>7755.63</v>
      </c>
      <c r="I67" s="46">
        <f t="shared" si="20"/>
        <v>0.99999999999999989</v>
      </c>
      <c r="J67" s="46">
        <f t="shared" si="21"/>
        <v>0</v>
      </c>
      <c r="K67" s="17"/>
      <c r="L67" s="17"/>
      <c r="M67" s="45">
        <f t="shared" si="22"/>
        <v>-9694.5374999999985</v>
      </c>
      <c r="N67" s="47">
        <f t="shared" si="23"/>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18"/>
        <v>9.1297657115401318E-2</v>
      </c>
      <c r="G68" s="8">
        <f>SUM(G63:G67)</f>
        <v>46850.5625</v>
      </c>
      <c r="H68" s="22">
        <f>SUM(H62:H67)</f>
        <v>82106.100000000006</v>
      </c>
      <c r="I68" s="43">
        <f t="shared" si="20"/>
        <v>1.0000006089685229</v>
      </c>
      <c r="J68" s="43">
        <f t="shared" si="21"/>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x14ac:dyDescent="0.3">
      <c r="C73" s="9"/>
      <c r="D73" s="36"/>
      <c r="E73" s="36"/>
      <c r="F73" s="51"/>
      <c r="G73" s="36"/>
      <c r="H73" s="9"/>
      <c r="I73" s="36"/>
      <c r="J73" s="36"/>
      <c r="K73" s="37"/>
      <c r="L73" s="37"/>
      <c r="N73" s="27"/>
    </row>
    <row r="74" spans="1:31" x14ac:dyDescent="0.3">
      <c r="C74" s="9"/>
      <c r="D74" s="36"/>
      <c r="E74" s="36"/>
      <c r="F74" s="51"/>
      <c r="G74" s="36"/>
      <c r="H74" s="9"/>
      <c r="I74" s="36"/>
      <c r="J74" s="36"/>
      <c r="K74" s="37"/>
      <c r="L74" s="37"/>
      <c r="N74" s="27"/>
    </row>
    <row r="75" spans="1:31" x14ac:dyDescent="0.3">
      <c r="C75" s="9"/>
      <c r="D75" s="36"/>
      <c r="E75" s="36"/>
      <c r="F75" s="51"/>
      <c r="G75" s="36"/>
      <c r="H75" s="9"/>
      <c r="I75" s="36"/>
      <c r="J75" s="36"/>
      <c r="K75" s="37"/>
      <c r="L75" s="37"/>
      <c r="N75" s="27"/>
    </row>
    <row r="76" spans="1:31" x14ac:dyDescent="0.3">
      <c r="C76" s="9"/>
      <c r="D76" s="36"/>
      <c r="E76" s="36"/>
      <c r="F76" s="51"/>
      <c r="G76" s="36"/>
      <c r="H76" s="9"/>
      <c r="I76" s="36"/>
      <c r="J76" s="36"/>
      <c r="K76" s="37"/>
      <c r="L76" s="37"/>
      <c r="N76" s="27"/>
    </row>
    <row r="77" spans="1:31" x14ac:dyDescent="0.3">
      <c r="C77" s="9"/>
      <c r="D77" s="36"/>
      <c r="E77" s="36"/>
      <c r="F77" s="51"/>
      <c r="G77" s="36"/>
      <c r="H77" s="9"/>
      <c r="I77" s="36"/>
      <c r="J77" s="36"/>
      <c r="K77" s="37"/>
      <c r="L77" s="37"/>
      <c r="N77" s="27"/>
    </row>
    <row r="78" spans="1:31" x14ac:dyDescent="0.3">
      <c r="C78" s="9"/>
      <c r="D78" s="36"/>
      <c r="E78" s="36"/>
      <c r="F78" s="51"/>
      <c r="G78" s="36"/>
      <c r="H78" s="9"/>
      <c r="I78" s="36"/>
      <c r="J78" s="36"/>
      <c r="K78" s="37"/>
      <c r="L78" s="37"/>
      <c r="N78" s="27"/>
    </row>
    <row r="79" spans="1:31" x14ac:dyDescent="0.3">
      <c r="C79" s="9"/>
      <c r="D79" s="36"/>
      <c r="E79" s="36"/>
      <c r="F79" s="51"/>
      <c r="G79" s="36"/>
      <c r="H79" s="9"/>
      <c r="I79" s="36"/>
      <c r="J79" s="36"/>
      <c r="K79" s="37"/>
      <c r="L79" s="37"/>
      <c r="N79" s="27"/>
    </row>
    <row r="80" spans="1:31" x14ac:dyDescent="0.3">
      <c r="C80" s="9"/>
      <c r="D80" s="36"/>
      <c r="E80" s="36"/>
      <c r="F80" s="51"/>
      <c r="G80" s="36"/>
      <c r="H80" s="9"/>
      <c r="I80" s="36"/>
      <c r="J80" s="36"/>
      <c r="K80" s="37"/>
      <c r="L80" s="37"/>
      <c r="N80" s="27"/>
    </row>
    <row r="81" spans="3:14" x14ac:dyDescent="0.3">
      <c r="C81" s="9"/>
      <c r="D81" s="36"/>
      <c r="E81" s="36"/>
      <c r="F81" s="51"/>
      <c r="G81" s="36"/>
      <c r="H81" s="9"/>
      <c r="I81" s="36"/>
      <c r="J81" s="36"/>
      <c r="K81" s="37"/>
      <c r="L81" s="37"/>
      <c r="N81" s="27"/>
    </row>
    <row r="82" spans="3:14" x14ac:dyDescent="0.3">
      <c r="C82" s="9"/>
      <c r="D82" s="36"/>
      <c r="E82" s="36"/>
      <c r="F82" s="51"/>
      <c r="G82" s="36"/>
      <c r="H82" s="9"/>
      <c r="I82" s="36"/>
      <c r="J82" s="36"/>
      <c r="K82" s="37"/>
      <c r="L82" s="37"/>
      <c r="N82" s="27"/>
    </row>
    <row r="83" spans="3:14"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31" priority="3"/>
  </conditionalFormatting>
  <conditionalFormatting sqref="B15:B37">
    <cfRule type="duplicateValues" dxfId="30" priority="1"/>
  </conditionalFormatting>
  <conditionalFormatting sqref="H2:H37">
    <cfRule type="duplicateValues" dxfId="29" priority="4"/>
  </conditionalFormatting>
  <conditionalFormatting sqref="I1:J1048576">
    <cfRule type="cellIs" dxfId="28" priority="2" operator="greaterThan">
      <formula>0.98</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A912-B295-44AC-A09C-AB62D4F75530}">
  <dimension ref="A1:GZ89"/>
  <sheetViews>
    <sheetView zoomScaleNormal="100" workbookViewId="0">
      <pane ySplit="1" topLeftCell="A2"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52.05"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37" si="0">C2*0.5</f>
        <v>0</v>
      </c>
      <c r="E2" s="29">
        <f t="shared" ref="E2:E37" si="1">C2-D2</f>
        <v>0</v>
      </c>
      <c r="F2" s="49" t="e">
        <f t="shared" ref="F2:F37" si="2">E2/C2</f>
        <v>#DIV/0!</v>
      </c>
      <c r="G2" s="29" t="e">
        <f t="shared" ref="G2:G37" si="3">C2*I2</f>
        <v>#DIV/0!</v>
      </c>
      <c r="H2" s="14"/>
      <c r="I2" s="30" t="e">
        <f t="shared" ref="I2:I37" si="4">H2/D2</f>
        <v>#DIV/0!</v>
      </c>
      <c r="J2" s="30" t="e">
        <f t="shared" ref="J2:J37" si="5">K2/C2</f>
        <v>#DIV/0!</v>
      </c>
      <c r="M2" s="32" t="e">
        <f t="shared" ref="M2:M37" si="6">IF(K2&lt;G2,K2-G2,0)</f>
        <v>#DIV/0!</v>
      </c>
      <c r="N2" s="27" t="e">
        <f t="shared" ref="N2:N37"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si="0"/>
        <v>0</v>
      </c>
      <c r="E29" s="29">
        <f t="shared" si="1"/>
        <v>0</v>
      </c>
      <c r="F29" s="49" t="e">
        <f t="shared" si="2"/>
        <v>#DIV/0!</v>
      </c>
      <c r="G29" s="29" t="e">
        <f t="shared" si="3"/>
        <v>#DIV/0!</v>
      </c>
      <c r="H29" s="14"/>
      <c r="I29" s="30" t="e">
        <f t="shared" si="4"/>
        <v>#DIV/0!</v>
      </c>
      <c r="J29" s="30" t="e">
        <f t="shared" si="5"/>
        <v>#DIV/0!</v>
      </c>
      <c r="M29" s="32" t="e">
        <f t="shared" si="6"/>
        <v>#DIV/0!</v>
      </c>
      <c r="N29" s="27" t="e">
        <f t="shared" si="7"/>
        <v>#DIV/0!</v>
      </c>
    </row>
    <row r="30" spans="1:208" ht="13.05" x14ac:dyDescent="0.3">
      <c r="A30" s="53"/>
      <c r="B30" s="53"/>
      <c r="C30" s="9"/>
      <c r="D30" s="28">
        <f t="shared" si="0"/>
        <v>0</v>
      </c>
      <c r="E30" s="29">
        <f t="shared" si="1"/>
        <v>0</v>
      </c>
      <c r="F30" s="49" t="e">
        <f t="shared" si="2"/>
        <v>#DIV/0!</v>
      </c>
      <c r="G30" s="29" t="e">
        <f t="shared" si="3"/>
        <v>#DIV/0!</v>
      </c>
      <c r="H30" s="14"/>
      <c r="I30" s="30" t="e">
        <f t="shared" si="4"/>
        <v>#DIV/0!</v>
      </c>
      <c r="J30" s="30" t="e">
        <f t="shared" si="5"/>
        <v>#DIV/0!</v>
      </c>
      <c r="M30" s="32" t="e">
        <f t="shared" si="6"/>
        <v>#DIV/0!</v>
      </c>
      <c r="N30" s="27" t="e">
        <f t="shared" si="7"/>
        <v>#DIV/0!</v>
      </c>
    </row>
    <row r="31" spans="1:208" ht="13.05" x14ac:dyDescent="0.3">
      <c r="A31" s="53"/>
      <c r="B31" s="53"/>
      <c r="C31" s="9"/>
      <c r="D31" s="28">
        <f t="shared" si="0"/>
        <v>0</v>
      </c>
      <c r="E31" s="29">
        <f t="shared" si="1"/>
        <v>0</v>
      </c>
      <c r="F31" s="49" t="e">
        <f t="shared" si="2"/>
        <v>#DIV/0!</v>
      </c>
      <c r="G31" s="29" t="e">
        <f t="shared" si="3"/>
        <v>#DIV/0!</v>
      </c>
      <c r="H31" s="14"/>
      <c r="I31" s="30" t="e">
        <f t="shared" si="4"/>
        <v>#DIV/0!</v>
      </c>
      <c r="J31" s="30" t="e">
        <f t="shared" si="5"/>
        <v>#DIV/0!</v>
      </c>
      <c r="M31" s="32" t="e">
        <f t="shared" si="6"/>
        <v>#DIV/0!</v>
      </c>
      <c r="N31" s="27" t="e">
        <f t="shared" si="7"/>
        <v>#DIV/0!</v>
      </c>
    </row>
    <row r="32" spans="1:208" ht="13.05" x14ac:dyDescent="0.3">
      <c r="A32" s="53"/>
      <c r="B32" s="53"/>
      <c r="C32" s="9"/>
      <c r="D32" s="28">
        <f t="shared" si="0"/>
        <v>0</v>
      </c>
      <c r="E32" s="29">
        <f t="shared" si="1"/>
        <v>0</v>
      </c>
      <c r="F32" s="49" t="e">
        <f t="shared" si="2"/>
        <v>#DIV/0!</v>
      </c>
      <c r="G32" s="29" t="e">
        <f t="shared" si="3"/>
        <v>#DIV/0!</v>
      </c>
      <c r="H32" s="14"/>
      <c r="I32" s="30" t="e">
        <f t="shared" si="4"/>
        <v>#DIV/0!</v>
      </c>
      <c r="J32" s="30" t="e">
        <f t="shared" si="5"/>
        <v>#DIV/0!</v>
      </c>
      <c r="M32" s="32" t="e">
        <f t="shared" si="6"/>
        <v>#DIV/0!</v>
      </c>
      <c r="N32" s="27" t="e">
        <f t="shared" si="7"/>
        <v>#DIV/0!</v>
      </c>
    </row>
    <row r="33" spans="1:31" ht="13.05" x14ac:dyDescent="0.3">
      <c r="A33" s="53"/>
      <c r="B33" s="53"/>
      <c r="C33" s="9"/>
      <c r="D33" s="28">
        <f t="shared" si="0"/>
        <v>0</v>
      </c>
      <c r="E33" s="29">
        <f t="shared" si="1"/>
        <v>0</v>
      </c>
      <c r="F33" s="49" t="e">
        <f t="shared" si="2"/>
        <v>#DIV/0!</v>
      </c>
      <c r="G33" s="29" t="e">
        <f t="shared" si="3"/>
        <v>#DIV/0!</v>
      </c>
      <c r="H33" s="14"/>
      <c r="I33" s="30" t="e">
        <f t="shared" si="4"/>
        <v>#DIV/0!</v>
      </c>
      <c r="J33" s="30" t="e">
        <f t="shared" si="5"/>
        <v>#DIV/0!</v>
      </c>
      <c r="M33" s="32" t="e">
        <f t="shared" si="6"/>
        <v>#DIV/0!</v>
      </c>
      <c r="N33" s="27" t="e">
        <f t="shared" si="7"/>
        <v>#DIV/0!</v>
      </c>
    </row>
    <row r="34" spans="1:31" ht="13.05" x14ac:dyDescent="0.3">
      <c r="A34" s="53"/>
      <c r="B34" s="53"/>
      <c r="C34" s="9"/>
      <c r="D34" s="28">
        <f t="shared" si="0"/>
        <v>0</v>
      </c>
      <c r="E34" s="29">
        <f t="shared" si="1"/>
        <v>0</v>
      </c>
      <c r="F34" s="49" t="e">
        <f t="shared" si="2"/>
        <v>#DIV/0!</v>
      </c>
      <c r="G34" s="29" t="e">
        <f t="shared" si="3"/>
        <v>#DIV/0!</v>
      </c>
      <c r="H34" s="14"/>
      <c r="I34" s="30" t="e">
        <f t="shared" si="4"/>
        <v>#DIV/0!</v>
      </c>
      <c r="J34" s="30" t="e">
        <f t="shared" si="5"/>
        <v>#DIV/0!</v>
      </c>
      <c r="M34" s="32" t="e">
        <f t="shared" si="6"/>
        <v>#DIV/0!</v>
      </c>
      <c r="N34" s="27" t="e">
        <f t="shared" si="7"/>
        <v>#DIV/0!</v>
      </c>
    </row>
    <row r="35" spans="1:31" x14ac:dyDescent="0.3">
      <c r="A35" s="53"/>
      <c r="B35" s="53"/>
      <c r="C35" s="9"/>
      <c r="D35" s="28">
        <f t="shared" si="0"/>
        <v>0</v>
      </c>
      <c r="E35" s="29">
        <f t="shared" si="1"/>
        <v>0</v>
      </c>
      <c r="F35" s="49" t="e">
        <f t="shared" si="2"/>
        <v>#DIV/0!</v>
      </c>
      <c r="G35" s="29" t="e">
        <f t="shared" si="3"/>
        <v>#DIV/0!</v>
      </c>
      <c r="H35" s="14"/>
      <c r="I35" s="30" t="e">
        <f t="shared" si="4"/>
        <v>#DIV/0!</v>
      </c>
      <c r="J35" s="30" t="e">
        <f t="shared" si="5"/>
        <v>#DIV/0!</v>
      </c>
      <c r="M35" s="32" t="e">
        <f t="shared" si="6"/>
        <v>#DIV/0!</v>
      </c>
      <c r="N35" s="27" t="e">
        <f t="shared" si="7"/>
        <v>#DIV/0!</v>
      </c>
    </row>
    <row r="36" spans="1:31" x14ac:dyDescent="0.3">
      <c r="A36" s="53"/>
      <c r="B36" s="53"/>
      <c r="C36" s="9"/>
      <c r="D36" s="28">
        <f t="shared" si="0"/>
        <v>0</v>
      </c>
      <c r="E36" s="29">
        <f t="shared" si="1"/>
        <v>0</v>
      </c>
      <c r="F36" s="49" t="e">
        <f t="shared" si="2"/>
        <v>#DIV/0!</v>
      </c>
      <c r="G36" s="29" t="e">
        <f t="shared" si="3"/>
        <v>#DIV/0!</v>
      </c>
      <c r="H36" s="14"/>
      <c r="I36" s="30" t="e">
        <f t="shared" si="4"/>
        <v>#DIV/0!</v>
      </c>
      <c r="J36" s="30" t="e">
        <f t="shared" si="5"/>
        <v>#DIV/0!</v>
      </c>
      <c r="M36" s="32" t="e">
        <f t="shared" si="6"/>
        <v>#DIV/0!</v>
      </c>
      <c r="N36" s="27" t="e">
        <f t="shared" si="7"/>
        <v>#DIV/0!</v>
      </c>
    </row>
    <row r="37" spans="1:31" x14ac:dyDescent="0.3">
      <c r="B37" s="53"/>
      <c r="C37" s="20"/>
      <c r="D37" s="28">
        <f t="shared" si="0"/>
        <v>0</v>
      </c>
      <c r="E37" s="29">
        <f t="shared" si="1"/>
        <v>0</v>
      </c>
      <c r="F37" s="49" t="e">
        <f t="shared" si="2"/>
        <v>#DIV/0!</v>
      </c>
      <c r="G37" s="29" t="e">
        <f t="shared" si="3"/>
        <v>#DIV/0!</v>
      </c>
      <c r="H37" s="14"/>
      <c r="I37" s="30" t="e">
        <f t="shared" si="4"/>
        <v>#DIV/0!</v>
      </c>
      <c r="J37" s="30" t="e">
        <f t="shared" si="5"/>
        <v>#DIV/0!</v>
      </c>
      <c r="M37" s="32" t="e">
        <f t="shared" si="6"/>
        <v>#DIV/0!</v>
      </c>
      <c r="N37" s="27" t="e">
        <f t="shared" si="7"/>
        <v>#DIV/0!</v>
      </c>
    </row>
    <row r="38" spans="1:31"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x14ac:dyDescent="0.3">
      <c r="C39" s="20"/>
      <c r="D39" s="27"/>
      <c r="E39" s="27"/>
      <c r="F39" s="50"/>
      <c r="G39" s="27"/>
      <c r="H39" s="20"/>
      <c r="I39" s="31"/>
      <c r="J39" s="31"/>
      <c r="K39" s="20"/>
      <c r="L39" s="20"/>
      <c r="M39" s="32" t="e">
        <f>SUM(M38+N38)</f>
        <v>#DIV/0!</v>
      </c>
      <c r="N39" s="27"/>
    </row>
    <row r="40" spans="1:31" x14ac:dyDescent="0.3">
      <c r="C40" s="20"/>
      <c r="D40" s="27"/>
      <c r="E40" s="27"/>
      <c r="F40" s="50"/>
      <c r="G40" s="27"/>
      <c r="H40" s="20"/>
      <c r="I40" s="31"/>
      <c r="J40" s="31"/>
      <c r="K40" s="20"/>
      <c r="L40" s="20"/>
      <c r="M40" s="32"/>
      <c r="N40" s="27"/>
    </row>
    <row r="41" spans="1:31" x14ac:dyDescent="0.3">
      <c r="C41" s="20"/>
      <c r="D41" s="27"/>
      <c r="E41" s="27"/>
      <c r="F41" s="50"/>
      <c r="G41" s="27"/>
      <c r="H41" s="20"/>
      <c r="I41" s="31"/>
      <c r="J41" s="31"/>
      <c r="K41" s="20"/>
      <c r="L41" s="20"/>
      <c r="M41" s="32"/>
      <c r="N41" s="27"/>
    </row>
    <row r="42" spans="1:31" x14ac:dyDescent="0.3">
      <c r="C42" s="9"/>
      <c r="D42" s="36"/>
      <c r="E42" s="36"/>
      <c r="F42" s="51"/>
      <c r="G42" s="36"/>
      <c r="H42" s="9"/>
      <c r="I42" s="36"/>
      <c r="J42" s="36"/>
      <c r="K42" s="37"/>
      <c r="L42" s="37"/>
      <c r="N42" s="27"/>
    </row>
    <row r="43" spans="1:31" x14ac:dyDescent="0.3">
      <c r="C43" s="9"/>
      <c r="D43" s="36"/>
      <c r="E43" s="36"/>
      <c r="F43" s="51"/>
      <c r="G43" s="36"/>
      <c r="H43" s="9"/>
      <c r="I43" s="36"/>
      <c r="J43" s="36"/>
      <c r="K43" s="37"/>
      <c r="L43" s="37"/>
      <c r="N43" s="27"/>
    </row>
    <row r="44" spans="1:31" x14ac:dyDescent="0.3">
      <c r="C44" s="9"/>
      <c r="D44" s="36"/>
      <c r="E44" s="36"/>
      <c r="F44" s="51"/>
      <c r="G44" s="36"/>
      <c r="H44" s="9"/>
      <c r="I44" s="36"/>
      <c r="J44" s="36"/>
      <c r="K44" s="37"/>
      <c r="L44" s="37"/>
      <c r="N44" s="27"/>
    </row>
    <row r="45" spans="1:31"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8">C47*0.55</f>
        <v>5255.2995000000001</v>
      </c>
      <c r="E47" s="39">
        <f t="shared" ref="E47:E55" si="9">C47-D47</f>
        <v>4299.7905000000001</v>
      </c>
      <c r="F47" s="49">
        <f t="shared" ref="F47:F55" si="10">E47/C47</f>
        <v>0.45</v>
      </c>
      <c r="G47" s="39">
        <f t="shared" ref="G47:G55" si="11">C47*I47</f>
        <v>0</v>
      </c>
      <c r="I47" s="40">
        <f t="shared" ref="I47:I55" si="12">H47/D47</f>
        <v>0</v>
      </c>
      <c r="J47" s="40">
        <f t="shared" ref="J47:J55" si="13">K47/C47</f>
        <v>0</v>
      </c>
      <c r="K47" s="14"/>
      <c r="L47" s="14"/>
      <c r="M47" s="39">
        <f t="shared" ref="M47:M55" si="14">IF(K47&lt;G47,K47-G47,0)</f>
        <v>0</v>
      </c>
      <c r="N47" s="41">
        <f t="shared" ref="N47:N55" si="15">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8"/>
        <v>3715.3105</v>
      </c>
      <c r="E48" s="39">
        <f t="shared" si="9"/>
        <v>3039.7994999999996</v>
      </c>
      <c r="F48" s="49">
        <f t="shared" si="10"/>
        <v>0.44999999999999996</v>
      </c>
      <c r="G48" s="39">
        <f t="shared" si="11"/>
        <v>454.54545454545456</v>
      </c>
      <c r="H48" s="14">
        <v>250</v>
      </c>
      <c r="I48" s="40">
        <f t="shared" si="12"/>
        <v>6.728912697875454E-2</v>
      </c>
      <c r="J48" s="40">
        <f t="shared" si="13"/>
        <v>0.97364957787511974</v>
      </c>
      <c r="K48" s="14">
        <v>6577.11</v>
      </c>
      <c r="L48" s="14"/>
      <c r="M48" s="39">
        <f t="shared" si="14"/>
        <v>0</v>
      </c>
      <c r="N48" s="41">
        <f t="shared" si="15"/>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8"/>
        <v>2642.8050000000003</v>
      </c>
      <c r="E49" s="39">
        <f t="shared" si="9"/>
        <v>2162.2950000000001</v>
      </c>
      <c r="F49" s="49">
        <f t="shared" si="10"/>
        <v>0.44999999999999996</v>
      </c>
      <c r="G49" s="39">
        <f t="shared" si="11"/>
        <v>1045.4545454545453</v>
      </c>
      <c r="H49" s="14">
        <v>575</v>
      </c>
      <c r="I49" s="40">
        <f t="shared" si="12"/>
        <v>0.2175718602015661</v>
      </c>
      <c r="J49" s="40">
        <f t="shared" si="13"/>
        <v>0</v>
      </c>
      <c r="K49" s="14"/>
      <c r="L49" s="14"/>
      <c r="M49" s="39">
        <f t="shared" si="14"/>
        <v>-1045.4545454545453</v>
      </c>
      <c r="N49" s="41">
        <f t="shared" si="15"/>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8"/>
        <v>764.3515000000001</v>
      </c>
      <c r="E50" s="39">
        <f t="shared" si="9"/>
        <v>625.37849999999992</v>
      </c>
      <c r="F50" s="49">
        <f t="shared" si="10"/>
        <v>0.44999999999999996</v>
      </c>
      <c r="G50" s="39">
        <f t="shared" si="11"/>
        <v>590.90909090909088</v>
      </c>
      <c r="H50" s="14">
        <v>325</v>
      </c>
      <c r="I50" s="40">
        <f t="shared" si="12"/>
        <v>0.42519704612341308</v>
      </c>
      <c r="J50" s="40">
        <f t="shared" si="13"/>
        <v>0</v>
      </c>
      <c r="K50" s="14"/>
      <c r="L50" s="14"/>
      <c r="M50" s="39">
        <f t="shared" si="14"/>
        <v>-590.90909090909088</v>
      </c>
      <c r="N50" s="41">
        <f t="shared" si="15"/>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8"/>
        <v>767112.995</v>
      </c>
      <c r="E51" s="39">
        <f t="shared" si="9"/>
        <v>627637.90499999991</v>
      </c>
      <c r="F51" s="49">
        <f t="shared" si="10"/>
        <v>0.44999999999999996</v>
      </c>
      <c r="G51" s="39">
        <f t="shared" si="11"/>
        <v>1159890.0909090911</v>
      </c>
      <c r="H51" s="16">
        <v>637939.55000000005</v>
      </c>
      <c r="I51" s="40">
        <f t="shared" si="12"/>
        <v>0.83161092845259399</v>
      </c>
      <c r="J51" s="40">
        <f t="shared" si="13"/>
        <v>0.84626425406859396</v>
      </c>
      <c r="K51" s="14">
        <v>1180327.83</v>
      </c>
      <c r="L51" s="14"/>
      <c r="M51" s="39">
        <f t="shared" si="14"/>
        <v>0</v>
      </c>
      <c r="N51" s="41">
        <f t="shared" si="15"/>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8"/>
        <v>880.00000000000011</v>
      </c>
      <c r="E52" s="39">
        <f t="shared" si="9"/>
        <v>719.99999999999989</v>
      </c>
      <c r="F52" s="49">
        <f t="shared" si="10"/>
        <v>0.44999999999999996</v>
      </c>
      <c r="G52" s="39">
        <f t="shared" si="11"/>
        <v>1639.8181818181815</v>
      </c>
      <c r="H52" s="16">
        <v>901.9</v>
      </c>
      <c r="I52" s="40">
        <f t="shared" si="12"/>
        <v>1.0248863636363634</v>
      </c>
      <c r="J52" s="40">
        <f t="shared" si="13"/>
        <v>0</v>
      </c>
      <c r="K52" s="17"/>
      <c r="L52" s="17"/>
      <c r="M52" s="39">
        <f t="shared" si="14"/>
        <v>-1639.8181818181815</v>
      </c>
      <c r="N52" s="41">
        <f t="shared" si="15"/>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8"/>
        <v>3613.1865000000003</v>
      </c>
      <c r="E53" s="39">
        <f t="shared" si="9"/>
        <v>2956.2435</v>
      </c>
      <c r="F53" s="49">
        <f t="shared" si="10"/>
        <v>0.45</v>
      </c>
      <c r="G53" s="39">
        <f t="shared" si="11"/>
        <v>7454.545454545454</v>
      </c>
      <c r="H53" s="16">
        <v>4100</v>
      </c>
      <c r="I53" s="40">
        <f t="shared" si="12"/>
        <v>1.1347324584546077</v>
      </c>
      <c r="J53" s="40">
        <f t="shared" si="13"/>
        <v>0</v>
      </c>
      <c r="K53" s="14"/>
      <c r="L53" s="14"/>
      <c r="M53" s="39">
        <f t="shared" si="14"/>
        <v>-7454.545454545454</v>
      </c>
      <c r="N53" s="41">
        <f t="shared" si="15"/>
        <v>0</v>
      </c>
      <c r="O53" s="11" t="s">
        <v>11</v>
      </c>
      <c r="P53" s="15"/>
    </row>
    <row r="54" spans="1:31" s="11" customFormat="1" ht="13.05" hidden="1" x14ac:dyDescent="0.3">
      <c r="A54" s="52" t="s">
        <v>20</v>
      </c>
      <c r="B54" s="52"/>
      <c r="C54" s="13">
        <f>H54/0.55</f>
        <v>4750</v>
      </c>
      <c r="D54" s="38">
        <f t="shared" si="8"/>
        <v>2612.5</v>
      </c>
      <c r="E54" s="39">
        <f t="shared" si="9"/>
        <v>2137.5</v>
      </c>
      <c r="F54" s="49">
        <f t="shared" si="10"/>
        <v>0.45</v>
      </c>
      <c r="G54" s="39">
        <f t="shared" si="11"/>
        <v>4750</v>
      </c>
      <c r="H54" s="14">
        <v>2612.5</v>
      </c>
      <c r="I54" s="40">
        <f t="shared" si="12"/>
        <v>1</v>
      </c>
      <c r="J54" s="40">
        <f t="shared" si="13"/>
        <v>0</v>
      </c>
      <c r="K54" s="14"/>
      <c r="L54" s="14"/>
      <c r="M54" s="39">
        <f t="shared" si="14"/>
        <v>-4750</v>
      </c>
      <c r="N54" s="41">
        <f t="shared" si="15"/>
        <v>0</v>
      </c>
      <c r="O54" s="11" t="s">
        <v>21</v>
      </c>
      <c r="P54" s="15"/>
    </row>
    <row r="55" spans="1:31" s="11" customFormat="1" ht="13.05" hidden="1" x14ac:dyDescent="0.3">
      <c r="A55" s="52" t="s">
        <v>22</v>
      </c>
      <c r="B55" s="52"/>
      <c r="C55" s="13">
        <f>H55/0.55</f>
        <v>1181.8181818181818</v>
      </c>
      <c r="D55" s="38">
        <f t="shared" si="8"/>
        <v>650</v>
      </c>
      <c r="E55" s="39">
        <f t="shared" si="9"/>
        <v>531.81818181818176</v>
      </c>
      <c r="F55" s="49">
        <f t="shared" si="10"/>
        <v>0.44999999999999996</v>
      </c>
      <c r="G55" s="39">
        <f t="shared" si="11"/>
        <v>1181.8181818181818</v>
      </c>
      <c r="H55" s="14">
        <v>650</v>
      </c>
      <c r="I55" s="40">
        <f t="shared" si="12"/>
        <v>1</v>
      </c>
      <c r="J55" s="40">
        <f t="shared" si="13"/>
        <v>0</v>
      </c>
      <c r="K55" s="14"/>
      <c r="L55" s="14"/>
      <c r="M55" s="39">
        <f t="shared" si="14"/>
        <v>-1181.8181818181818</v>
      </c>
      <c r="N55" s="41">
        <f t="shared" si="15"/>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16">C62*0.8</f>
        <v>44625.600000000006</v>
      </c>
      <c r="E62" s="45">
        <f t="shared" ref="E62:E67" si="17">C62-D62</f>
        <v>11156.399999999994</v>
      </c>
      <c r="F62" s="49">
        <f t="shared" ref="F62:F68" si="18">E62/C62</f>
        <v>0.1999999999999999</v>
      </c>
      <c r="G62" s="45">
        <f t="shared" ref="G62:G67" si="19">C62*I62</f>
        <v>55782.062499999993</v>
      </c>
      <c r="H62" s="18">
        <v>44625.65</v>
      </c>
      <c r="I62" s="46">
        <f t="shared" ref="I62:I68" si="20">H62/D62</f>
        <v>1.0000011204331145</v>
      </c>
      <c r="J62" s="46">
        <f t="shared" ref="J62:J68" si="21">K62/C62</f>
        <v>5.1836613961492958E-2</v>
      </c>
      <c r="K62" s="17">
        <v>2891.55</v>
      </c>
      <c r="L62" s="17"/>
      <c r="M62" s="45">
        <f t="shared" ref="M62:M67" si="22">IF(K62&lt;G62,K62-G62,0)</f>
        <v>-52890.51249999999</v>
      </c>
      <c r="N62" s="47">
        <f t="shared" ref="N62:N67" si="23">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16"/>
        <v>3426.9799999999996</v>
      </c>
      <c r="E63" s="45">
        <f t="shared" si="17"/>
        <v>856.74499999999989</v>
      </c>
      <c r="F63" s="49">
        <f t="shared" si="18"/>
        <v>0.2</v>
      </c>
      <c r="G63" s="45">
        <f t="shared" si="19"/>
        <v>4283.7250000000004</v>
      </c>
      <c r="H63" s="14">
        <v>3426.98</v>
      </c>
      <c r="I63" s="46">
        <f t="shared" si="20"/>
        <v>1.0000000000000002</v>
      </c>
      <c r="J63" s="46">
        <f t="shared" si="21"/>
        <v>0</v>
      </c>
      <c r="M63" s="45">
        <f t="shared" si="22"/>
        <v>-4283.7250000000004</v>
      </c>
      <c r="N63" s="47">
        <f t="shared" si="23"/>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16"/>
        <v>5812.05</v>
      </c>
      <c r="E64" s="45">
        <f t="shared" si="17"/>
        <v>1453.0124999999998</v>
      </c>
      <c r="F64" s="49">
        <f t="shared" si="18"/>
        <v>0.19999999999999998</v>
      </c>
      <c r="G64" s="45">
        <f t="shared" si="19"/>
        <v>7265.0625</v>
      </c>
      <c r="H64" s="14">
        <v>5812.05</v>
      </c>
      <c r="I64" s="46">
        <f t="shared" si="20"/>
        <v>1</v>
      </c>
      <c r="J64" s="46">
        <f t="shared" si="21"/>
        <v>0.96854225273354499</v>
      </c>
      <c r="K64" s="14">
        <v>7036.52</v>
      </c>
      <c r="L64" s="14"/>
      <c r="M64" s="45">
        <f t="shared" si="22"/>
        <v>-228.54249999999956</v>
      </c>
      <c r="N64" s="47">
        <f t="shared" si="23"/>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16"/>
        <v>271</v>
      </c>
      <c r="E65" s="45">
        <f t="shared" si="17"/>
        <v>67.75</v>
      </c>
      <c r="F65" s="49">
        <f t="shared" si="18"/>
        <v>0.2</v>
      </c>
      <c r="G65" s="45">
        <f t="shared" si="19"/>
        <v>338.75</v>
      </c>
      <c r="H65" s="13">
        <v>271</v>
      </c>
      <c r="I65" s="46">
        <f t="shared" si="20"/>
        <v>1</v>
      </c>
      <c r="J65" s="46">
        <f t="shared" si="21"/>
        <v>0</v>
      </c>
      <c r="K65" s="13"/>
      <c r="L65" s="13"/>
      <c r="M65" s="45">
        <f t="shared" si="22"/>
        <v>-338.75</v>
      </c>
      <c r="N65" s="47">
        <f t="shared" si="23"/>
        <v>0</v>
      </c>
      <c r="O65" s="23" t="s">
        <v>8</v>
      </c>
      <c r="P65" s="24">
        <v>43405.361111111109</v>
      </c>
      <c r="Q65" s="23" t="s">
        <v>27</v>
      </c>
    </row>
    <row r="66" spans="1:31" ht="13.05" hidden="1" x14ac:dyDescent="0.3">
      <c r="A66" s="52" t="s">
        <v>28</v>
      </c>
      <c r="C66" s="13">
        <f>H66/0.8</f>
        <v>25268.487499999999</v>
      </c>
      <c r="D66" s="44">
        <f t="shared" si="16"/>
        <v>20214.79</v>
      </c>
      <c r="E66" s="45">
        <f t="shared" si="17"/>
        <v>5053.6974999999984</v>
      </c>
      <c r="F66" s="49">
        <f t="shared" si="18"/>
        <v>0.19999999999999996</v>
      </c>
      <c r="G66" s="45">
        <f t="shared" si="19"/>
        <v>25268.487499999999</v>
      </c>
      <c r="H66" s="14">
        <v>20214.79</v>
      </c>
      <c r="I66" s="46">
        <f t="shared" si="20"/>
        <v>1</v>
      </c>
      <c r="J66" s="46">
        <f t="shared" si="21"/>
        <v>0</v>
      </c>
      <c r="M66" s="45">
        <f t="shared" si="22"/>
        <v>-25268.487499999999</v>
      </c>
      <c r="N66" s="47">
        <f t="shared" si="23"/>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16"/>
        <v>7755.630000000001</v>
      </c>
      <c r="E67" s="45">
        <f t="shared" si="17"/>
        <v>1938.9074999999993</v>
      </c>
      <c r="F67" s="49">
        <f t="shared" si="18"/>
        <v>0.19999999999999993</v>
      </c>
      <c r="G67" s="45">
        <f t="shared" si="19"/>
        <v>9694.5374999999985</v>
      </c>
      <c r="H67" s="14">
        <v>7755.63</v>
      </c>
      <c r="I67" s="46">
        <f t="shared" si="20"/>
        <v>0.99999999999999989</v>
      </c>
      <c r="J67" s="46">
        <f t="shared" si="21"/>
        <v>0</v>
      </c>
      <c r="K67" s="17"/>
      <c r="L67" s="17"/>
      <c r="M67" s="45">
        <f t="shared" si="22"/>
        <v>-9694.5374999999985</v>
      </c>
      <c r="N67" s="47">
        <f t="shared" si="23"/>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18"/>
        <v>9.1297657115401318E-2</v>
      </c>
      <c r="G68" s="8">
        <f>SUM(G63:G67)</f>
        <v>46850.5625</v>
      </c>
      <c r="H68" s="22">
        <f>SUM(H62:H67)</f>
        <v>82106.100000000006</v>
      </c>
      <c r="I68" s="43">
        <f t="shared" si="20"/>
        <v>1.0000006089685229</v>
      </c>
      <c r="J68" s="43">
        <f t="shared" si="21"/>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x14ac:dyDescent="0.3">
      <c r="C73" s="9"/>
      <c r="D73" s="36"/>
      <c r="E73" s="36"/>
      <c r="F73" s="51"/>
      <c r="G73" s="36"/>
      <c r="H73" s="9"/>
      <c r="I73" s="36"/>
      <c r="J73" s="36"/>
      <c r="K73" s="37"/>
      <c r="L73" s="37"/>
      <c r="N73" s="27"/>
    </row>
    <row r="74" spans="1:31" x14ac:dyDescent="0.3">
      <c r="C74" s="9"/>
      <c r="D74" s="36"/>
      <c r="E74" s="36"/>
      <c r="F74" s="51"/>
      <c r="G74" s="36"/>
      <c r="H74" s="9"/>
      <c r="I74" s="36"/>
      <c r="J74" s="36"/>
      <c r="K74" s="37"/>
      <c r="L74" s="37"/>
      <c r="N74" s="27"/>
    </row>
    <row r="75" spans="1:31" x14ac:dyDescent="0.3">
      <c r="C75" s="9"/>
      <c r="D75" s="36"/>
      <c r="E75" s="36"/>
      <c r="F75" s="51"/>
      <c r="G75" s="36"/>
      <c r="H75" s="9"/>
      <c r="I75" s="36"/>
      <c r="J75" s="36"/>
      <c r="K75" s="37"/>
      <c r="L75" s="37"/>
      <c r="N75" s="27"/>
    </row>
    <row r="76" spans="1:31" x14ac:dyDescent="0.3">
      <c r="C76" s="9"/>
      <c r="D76" s="36"/>
      <c r="E76" s="36"/>
      <c r="F76" s="51"/>
      <c r="G76" s="36"/>
      <c r="H76" s="9"/>
      <c r="I76" s="36"/>
      <c r="J76" s="36"/>
      <c r="K76" s="37"/>
      <c r="L76" s="37"/>
      <c r="N76" s="27"/>
    </row>
    <row r="77" spans="1:31" x14ac:dyDescent="0.3">
      <c r="C77" s="9"/>
      <c r="D77" s="36"/>
      <c r="E77" s="36"/>
      <c r="F77" s="51"/>
      <c r="G77" s="36"/>
      <c r="H77" s="9"/>
      <c r="I77" s="36"/>
      <c r="J77" s="36"/>
      <c r="K77" s="37"/>
      <c r="L77" s="37"/>
      <c r="N77" s="27"/>
    </row>
    <row r="78" spans="1:31" x14ac:dyDescent="0.3">
      <c r="C78" s="9"/>
      <c r="D78" s="36"/>
      <c r="E78" s="36"/>
      <c r="F78" s="51"/>
      <c r="G78" s="36"/>
      <c r="H78" s="9"/>
      <c r="I78" s="36"/>
      <c r="J78" s="36"/>
      <c r="K78" s="37"/>
      <c r="L78" s="37"/>
      <c r="N78" s="27"/>
    </row>
    <row r="79" spans="1:31" x14ac:dyDescent="0.3">
      <c r="C79" s="9"/>
      <c r="D79" s="36"/>
      <c r="E79" s="36"/>
      <c r="F79" s="51"/>
      <c r="G79" s="36"/>
      <c r="H79" s="9"/>
      <c r="I79" s="36"/>
      <c r="J79" s="36"/>
      <c r="K79" s="37"/>
      <c r="L79" s="37"/>
      <c r="N79" s="27"/>
    </row>
    <row r="80" spans="1:31" x14ac:dyDescent="0.3">
      <c r="C80" s="9"/>
      <c r="D80" s="36"/>
      <c r="E80" s="36"/>
      <c r="F80" s="51"/>
      <c r="G80" s="36"/>
      <c r="H80" s="9"/>
      <c r="I80" s="36"/>
      <c r="J80" s="36"/>
      <c r="K80" s="37"/>
      <c r="L80" s="37"/>
      <c r="N80" s="27"/>
    </row>
    <row r="81" spans="3:14" x14ac:dyDescent="0.3">
      <c r="C81" s="9"/>
      <c r="D81" s="36"/>
      <c r="E81" s="36"/>
      <c r="F81" s="51"/>
      <c r="G81" s="36"/>
      <c r="H81" s="9"/>
      <c r="I81" s="36"/>
      <c r="J81" s="36"/>
      <c r="K81" s="37"/>
      <c r="L81" s="37"/>
      <c r="N81" s="27"/>
    </row>
    <row r="82" spans="3:14" x14ac:dyDescent="0.3">
      <c r="C82" s="9"/>
      <c r="D82" s="36"/>
      <c r="E82" s="36"/>
      <c r="F82" s="51"/>
      <c r="G82" s="36"/>
      <c r="H82" s="9"/>
      <c r="I82" s="36"/>
      <c r="J82" s="36"/>
      <c r="K82" s="37"/>
      <c r="L82" s="37"/>
      <c r="N82" s="27"/>
    </row>
    <row r="83" spans="3:14"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27" priority="3"/>
  </conditionalFormatting>
  <conditionalFormatting sqref="B15:B37">
    <cfRule type="duplicateValues" dxfId="26" priority="1"/>
  </conditionalFormatting>
  <conditionalFormatting sqref="H2:H37">
    <cfRule type="duplicateValues" dxfId="25" priority="4"/>
  </conditionalFormatting>
  <conditionalFormatting sqref="I1:J1048576">
    <cfRule type="cellIs" dxfId="24" priority="2" operator="greaterThan">
      <formula>0.98</formula>
    </cfRule>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138B-A29D-4D99-A564-A667CBDB0B1D}">
  <dimension ref="A1:GZ89"/>
  <sheetViews>
    <sheetView zoomScaleNormal="100" workbookViewId="0">
      <pane ySplit="1" topLeftCell="A2" activePane="bottomLeft" state="frozen"/>
      <selection activeCell="A64" sqref="A64"/>
      <selection pane="bottomLeft" activeCell="M1" sqref="M1:N1048576"/>
    </sheetView>
  </sheetViews>
  <sheetFormatPr defaultColWidth="8.77734375" defaultRowHeight="13.8" x14ac:dyDescent="0.3"/>
  <cols>
    <col min="1" max="1" width="8.5546875" style="52" customWidth="1"/>
    <col min="2" max="2" width="4.109375" style="52" customWidth="1"/>
    <col min="3" max="3" width="14" style="13" customWidth="1"/>
    <col min="4" max="4" width="11.5546875" style="1" customWidth="1"/>
    <col min="5" max="5" width="12.109375" style="1" customWidth="1"/>
    <col min="6" max="6" width="8.77734375" style="52" customWidth="1"/>
    <col min="7" max="7" width="12.33203125" style="1" bestFit="1" customWidth="1"/>
    <col min="8" max="8" width="11.33203125" style="13" bestFit="1" customWidth="1"/>
    <col min="9" max="9" width="10.21875" style="1" customWidth="1"/>
    <col min="10" max="10" width="11.77734375" style="1" customWidth="1"/>
    <col min="11" max="11" width="11.88671875" style="13" customWidth="1"/>
    <col min="12" max="12" width="12.109375" style="13" customWidth="1"/>
    <col min="13" max="13" width="14" style="1" customWidth="1"/>
    <col min="14" max="14" width="12.21875" style="1" bestFit="1" customWidth="1"/>
    <col min="15" max="15" width="20.5546875" style="1" customWidth="1"/>
    <col min="16" max="16" width="10.109375" style="1" bestFit="1" customWidth="1"/>
    <col min="17" max="16384" width="8.77734375" style="1"/>
  </cols>
  <sheetData>
    <row r="1" spans="1:15" s="64" customFormat="1" ht="52.05" x14ac:dyDescent="0.35">
      <c r="A1" s="57" t="s">
        <v>0</v>
      </c>
      <c r="B1" s="58" t="s">
        <v>31</v>
      </c>
      <c r="C1" s="59" t="s">
        <v>1</v>
      </c>
      <c r="D1" s="60" t="s">
        <v>34</v>
      </c>
      <c r="E1" s="60" t="s">
        <v>33</v>
      </c>
      <c r="F1" s="61" t="s">
        <v>2</v>
      </c>
      <c r="G1" s="60" t="s">
        <v>3</v>
      </c>
      <c r="H1" s="62" t="s">
        <v>4</v>
      </c>
      <c r="I1" s="65" t="s">
        <v>5</v>
      </c>
      <c r="J1" s="65" t="s">
        <v>6</v>
      </c>
      <c r="K1" s="62" t="s">
        <v>32</v>
      </c>
      <c r="L1" s="62" t="s">
        <v>42</v>
      </c>
      <c r="M1" s="63" t="s">
        <v>52</v>
      </c>
      <c r="N1" s="63" t="s">
        <v>53</v>
      </c>
      <c r="O1" s="64" t="s">
        <v>7</v>
      </c>
    </row>
    <row r="2" spans="1:15" ht="13.05" x14ac:dyDescent="0.3">
      <c r="A2" s="53"/>
      <c r="B2" s="53"/>
      <c r="C2" s="9"/>
      <c r="D2" s="28">
        <f t="shared" ref="D2:D37" si="0">C2*0.5</f>
        <v>0</v>
      </c>
      <c r="E2" s="29">
        <f t="shared" ref="E2:E37" si="1">C2-D2</f>
        <v>0</v>
      </c>
      <c r="F2" s="49" t="e">
        <f t="shared" ref="F2:F37" si="2">E2/C2</f>
        <v>#DIV/0!</v>
      </c>
      <c r="G2" s="29" t="e">
        <f t="shared" ref="G2:G37" si="3">C2*I2</f>
        <v>#DIV/0!</v>
      </c>
      <c r="H2" s="14"/>
      <c r="I2" s="30" t="e">
        <f t="shared" ref="I2:I37" si="4">H2/D2</f>
        <v>#DIV/0!</v>
      </c>
      <c r="J2" s="30" t="e">
        <f t="shared" ref="J2:J37" si="5">K2/C2</f>
        <v>#DIV/0!</v>
      </c>
      <c r="M2" s="32" t="e">
        <f t="shared" ref="M2:M37" si="6">IF(K2&lt;G2,K2-G2,0)</f>
        <v>#DIV/0!</v>
      </c>
      <c r="N2" s="27" t="e">
        <f t="shared" ref="N2:N37" si="7">IF(K2&gt;G2,K2-G2,0)</f>
        <v>#DIV/0!</v>
      </c>
    </row>
    <row r="3" spans="1:15" ht="13.05" x14ac:dyDescent="0.3">
      <c r="B3" s="53"/>
      <c r="C3" s="53"/>
      <c r="D3" s="28">
        <f t="shared" si="0"/>
        <v>0</v>
      </c>
      <c r="E3" s="29">
        <f t="shared" si="1"/>
        <v>0</v>
      </c>
      <c r="F3" s="49" t="e">
        <f t="shared" si="2"/>
        <v>#DIV/0!</v>
      </c>
      <c r="G3" s="29" t="e">
        <f t="shared" si="3"/>
        <v>#DIV/0!</v>
      </c>
      <c r="H3" s="14"/>
      <c r="I3" s="30" t="e">
        <f t="shared" si="4"/>
        <v>#DIV/0!</v>
      </c>
      <c r="J3" s="30" t="e">
        <f t="shared" si="5"/>
        <v>#DIV/0!</v>
      </c>
      <c r="M3" s="32" t="e">
        <f t="shared" si="6"/>
        <v>#DIV/0!</v>
      </c>
      <c r="N3" s="27" t="e">
        <f t="shared" si="7"/>
        <v>#DIV/0!</v>
      </c>
    </row>
    <row r="4" spans="1:15" ht="13.05" x14ac:dyDescent="0.3">
      <c r="A4" s="53"/>
      <c r="B4" s="53"/>
      <c r="C4" s="53"/>
      <c r="D4" s="28">
        <f t="shared" si="0"/>
        <v>0</v>
      </c>
      <c r="E4" s="29">
        <f t="shared" si="1"/>
        <v>0</v>
      </c>
      <c r="F4" s="49" t="e">
        <f t="shared" si="2"/>
        <v>#DIV/0!</v>
      </c>
      <c r="G4" s="29" t="e">
        <f t="shared" si="3"/>
        <v>#DIV/0!</v>
      </c>
      <c r="H4" s="14"/>
      <c r="I4" s="30" t="e">
        <f t="shared" si="4"/>
        <v>#DIV/0!</v>
      </c>
      <c r="J4" s="30" t="e">
        <f t="shared" si="5"/>
        <v>#DIV/0!</v>
      </c>
      <c r="M4" s="32" t="e">
        <f t="shared" si="6"/>
        <v>#DIV/0!</v>
      </c>
      <c r="N4" s="27" t="e">
        <f t="shared" si="7"/>
        <v>#DIV/0!</v>
      </c>
    </row>
    <row r="5" spans="1:15" ht="13.05" x14ac:dyDescent="0.3">
      <c r="A5" s="53"/>
      <c r="B5" s="53"/>
      <c r="C5" s="53"/>
      <c r="D5" s="28">
        <f t="shared" si="0"/>
        <v>0</v>
      </c>
      <c r="E5" s="29">
        <f t="shared" si="1"/>
        <v>0</v>
      </c>
      <c r="F5" s="49" t="e">
        <f t="shared" si="2"/>
        <v>#DIV/0!</v>
      </c>
      <c r="G5" s="29" t="e">
        <f t="shared" si="3"/>
        <v>#DIV/0!</v>
      </c>
      <c r="H5" s="14"/>
      <c r="I5" s="30" t="e">
        <f t="shared" si="4"/>
        <v>#DIV/0!</v>
      </c>
      <c r="J5" s="30" t="e">
        <f t="shared" si="5"/>
        <v>#DIV/0!</v>
      </c>
      <c r="M5" s="32" t="e">
        <f t="shared" si="6"/>
        <v>#DIV/0!</v>
      </c>
      <c r="N5" s="27" t="e">
        <f t="shared" si="7"/>
        <v>#DIV/0!</v>
      </c>
    </row>
    <row r="6" spans="1:15" ht="13.05" x14ac:dyDescent="0.3">
      <c r="A6" s="53"/>
      <c r="B6" s="53"/>
      <c r="C6" s="53"/>
      <c r="D6" s="28">
        <f t="shared" si="0"/>
        <v>0</v>
      </c>
      <c r="E6" s="29">
        <f t="shared" si="1"/>
        <v>0</v>
      </c>
      <c r="F6" s="49" t="e">
        <f t="shared" si="2"/>
        <v>#DIV/0!</v>
      </c>
      <c r="G6" s="29" t="e">
        <f t="shared" si="3"/>
        <v>#DIV/0!</v>
      </c>
      <c r="H6" s="14"/>
      <c r="I6" s="30" t="e">
        <f t="shared" si="4"/>
        <v>#DIV/0!</v>
      </c>
      <c r="J6" s="30" t="e">
        <f t="shared" si="5"/>
        <v>#DIV/0!</v>
      </c>
      <c r="M6" s="32" t="e">
        <f t="shared" si="6"/>
        <v>#DIV/0!</v>
      </c>
      <c r="N6" s="27" t="e">
        <f t="shared" si="7"/>
        <v>#DIV/0!</v>
      </c>
    </row>
    <row r="7" spans="1:15" ht="13.05" x14ac:dyDescent="0.3">
      <c r="A7" s="53"/>
      <c r="B7" s="53"/>
      <c r="C7" s="53"/>
      <c r="D7" s="28">
        <f t="shared" si="0"/>
        <v>0</v>
      </c>
      <c r="E7" s="29">
        <f t="shared" si="1"/>
        <v>0</v>
      </c>
      <c r="F7" s="49" t="e">
        <f t="shared" si="2"/>
        <v>#DIV/0!</v>
      </c>
      <c r="G7" s="29" t="e">
        <f t="shared" si="3"/>
        <v>#DIV/0!</v>
      </c>
      <c r="H7" s="14"/>
      <c r="I7" s="30" t="e">
        <f t="shared" si="4"/>
        <v>#DIV/0!</v>
      </c>
      <c r="J7" s="30" t="e">
        <f t="shared" si="5"/>
        <v>#DIV/0!</v>
      </c>
      <c r="M7" s="32" t="e">
        <f t="shared" si="6"/>
        <v>#DIV/0!</v>
      </c>
      <c r="N7" s="27" t="e">
        <f t="shared" si="7"/>
        <v>#DIV/0!</v>
      </c>
    </row>
    <row r="8" spans="1:15" ht="13.05" x14ac:dyDescent="0.3">
      <c r="A8" s="53"/>
      <c r="B8" s="53"/>
      <c r="C8" s="53"/>
      <c r="D8" s="28">
        <f t="shared" si="0"/>
        <v>0</v>
      </c>
      <c r="E8" s="29">
        <f t="shared" si="1"/>
        <v>0</v>
      </c>
      <c r="F8" s="49" t="e">
        <f t="shared" si="2"/>
        <v>#DIV/0!</v>
      </c>
      <c r="G8" s="29" t="e">
        <f t="shared" si="3"/>
        <v>#DIV/0!</v>
      </c>
      <c r="H8" s="14"/>
      <c r="I8" s="30" t="e">
        <f t="shared" si="4"/>
        <v>#DIV/0!</v>
      </c>
      <c r="J8" s="30" t="e">
        <f t="shared" si="5"/>
        <v>#DIV/0!</v>
      </c>
      <c r="M8" s="32" t="e">
        <f t="shared" si="6"/>
        <v>#DIV/0!</v>
      </c>
      <c r="N8" s="27" t="e">
        <f t="shared" si="7"/>
        <v>#DIV/0!</v>
      </c>
    </row>
    <row r="9" spans="1:15" ht="13.05" x14ac:dyDescent="0.3">
      <c r="A9" s="53"/>
      <c r="B9" s="53"/>
      <c r="C9" s="53"/>
      <c r="D9" s="28">
        <f t="shared" si="0"/>
        <v>0</v>
      </c>
      <c r="E9" s="29">
        <f t="shared" si="1"/>
        <v>0</v>
      </c>
      <c r="F9" s="49" t="e">
        <f t="shared" si="2"/>
        <v>#DIV/0!</v>
      </c>
      <c r="G9" s="29" t="e">
        <f t="shared" si="3"/>
        <v>#DIV/0!</v>
      </c>
      <c r="H9" s="14"/>
      <c r="I9" s="30" t="e">
        <f t="shared" si="4"/>
        <v>#DIV/0!</v>
      </c>
      <c r="J9" s="30" t="e">
        <f t="shared" si="5"/>
        <v>#DIV/0!</v>
      </c>
      <c r="M9" s="32" t="e">
        <f t="shared" si="6"/>
        <v>#DIV/0!</v>
      </c>
      <c r="N9" s="27" t="e">
        <f t="shared" si="7"/>
        <v>#DIV/0!</v>
      </c>
    </row>
    <row r="10" spans="1:15" ht="13.05" x14ac:dyDescent="0.3">
      <c r="A10" s="53"/>
      <c r="B10" s="53"/>
      <c r="C10" s="53"/>
      <c r="D10" s="28">
        <f t="shared" si="0"/>
        <v>0</v>
      </c>
      <c r="E10" s="29">
        <f t="shared" si="1"/>
        <v>0</v>
      </c>
      <c r="F10" s="49" t="e">
        <f t="shared" si="2"/>
        <v>#DIV/0!</v>
      </c>
      <c r="G10" s="29" t="e">
        <f t="shared" si="3"/>
        <v>#DIV/0!</v>
      </c>
      <c r="H10" s="14"/>
      <c r="I10" s="30" t="e">
        <f t="shared" si="4"/>
        <v>#DIV/0!</v>
      </c>
      <c r="J10" s="30" t="e">
        <f t="shared" si="5"/>
        <v>#DIV/0!</v>
      </c>
      <c r="M10" s="32" t="e">
        <f t="shared" si="6"/>
        <v>#DIV/0!</v>
      </c>
      <c r="N10" s="27" t="e">
        <f t="shared" si="7"/>
        <v>#DIV/0!</v>
      </c>
    </row>
    <row r="11" spans="1:15" ht="13.05" x14ac:dyDescent="0.3">
      <c r="A11" s="53"/>
      <c r="B11" s="53"/>
      <c r="C11" s="53"/>
      <c r="D11" s="28">
        <f t="shared" si="0"/>
        <v>0</v>
      </c>
      <c r="E11" s="29">
        <f t="shared" si="1"/>
        <v>0</v>
      </c>
      <c r="F11" s="49" t="e">
        <f t="shared" si="2"/>
        <v>#DIV/0!</v>
      </c>
      <c r="G11" s="29" t="e">
        <f t="shared" si="3"/>
        <v>#DIV/0!</v>
      </c>
      <c r="H11" s="14"/>
      <c r="I11" s="30" t="e">
        <f t="shared" si="4"/>
        <v>#DIV/0!</v>
      </c>
      <c r="J11" s="30" t="e">
        <f t="shared" si="5"/>
        <v>#DIV/0!</v>
      </c>
      <c r="M11" s="32" t="e">
        <f t="shared" si="6"/>
        <v>#DIV/0!</v>
      </c>
      <c r="N11" s="27" t="e">
        <f t="shared" si="7"/>
        <v>#DIV/0!</v>
      </c>
    </row>
    <row r="12" spans="1:15" ht="13.05" x14ac:dyDescent="0.3">
      <c r="A12" s="53"/>
      <c r="B12" s="53"/>
      <c r="C12" s="53"/>
      <c r="D12" s="28">
        <f t="shared" si="0"/>
        <v>0</v>
      </c>
      <c r="E12" s="29">
        <f t="shared" si="1"/>
        <v>0</v>
      </c>
      <c r="F12" s="49" t="e">
        <f t="shared" si="2"/>
        <v>#DIV/0!</v>
      </c>
      <c r="G12" s="29" t="e">
        <f t="shared" si="3"/>
        <v>#DIV/0!</v>
      </c>
      <c r="H12" s="14"/>
      <c r="I12" s="30" t="e">
        <f t="shared" si="4"/>
        <v>#DIV/0!</v>
      </c>
      <c r="J12" s="30" t="e">
        <f t="shared" si="5"/>
        <v>#DIV/0!</v>
      </c>
      <c r="M12" s="32" t="e">
        <f t="shared" si="6"/>
        <v>#DIV/0!</v>
      </c>
      <c r="N12" s="27" t="e">
        <f t="shared" si="7"/>
        <v>#DIV/0!</v>
      </c>
    </row>
    <row r="13" spans="1:15" ht="13.05" x14ac:dyDescent="0.3">
      <c r="B13" s="53"/>
      <c r="C13" s="53"/>
      <c r="D13" s="28">
        <f t="shared" si="0"/>
        <v>0</v>
      </c>
      <c r="E13" s="29">
        <f t="shared" si="1"/>
        <v>0</v>
      </c>
      <c r="F13" s="49" t="e">
        <f t="shared" si="2"/>
        <v>#DIV/0!</v>
      </c>
      <c r="G13" s="29" t="e">
        <f t="shared" si="3"/>
        <v>#DIV/0!</v>
      </c>
      <c r="H13" s="14"/>
      <c r="I13" s="30" t="e">
        <f t="shared" si="4"/>
        <v>#DIV/0!</v>
      </c>
      <c r="J13" s="30" t="e">
        <f t="shared" si="5"/>
        <v>#DIV/0!</v>
      </c>
      <c r="M13" s="32" t="e">
        <f t="shared" si="6"/>
        <v>#DIV/0!</v>
      </c>
      <c r="N13" s="27" t="e">
        <f t="shared" si="7"/>
        <v>#DIV/0!</v>
      </c>
    </row>
    <row r="14" spans="1:15" ht="13.05" x14ac:dyDescent="0.3">
      <c r="A14" s="53"/>
      <c r="B14" s="53"/>
      <c r="C14" s="53"/>
      <c r="D14" s="28">
        <f t="shared" si="0"/>
        <v>0</v>
      </c>
      <c r="E14" s="29">
        <f t="shared" si="1"/>
        <v>0</v>
      </c>
      <c r="F14" s="49" t="e">
        <f t="shared" si="2"/>
        <v>#DIV/0!</v>
      </c>
      <c r="G14" s="29" t="e">
        <f t="shared" si="3"/>
        <v>#DIV/0!</v>
      </c>
      <c r="H14" s="14"/>
      <c r="I14" s="30" t="e">
        <f t="shared" si="4"/>
        <v>#DIV/0!</v>
      </c>
      <c r="J14" s="30" t="e">
        <f t="shared" si="5"/>
        <v>#DIV/0!</v>
      </c>
      <c r="M14" s="32" t="e">
        <f t="shared" si="6"/>
        <v>#DIV/0!</v>
      </c>
      <c r="N14" s="27" t="e">
        <f t="shared" si="7"/>
        <v>#DIV/0!</v>
      </c>
    </row>
    <row r="15" spans="1:15" ht="13.05" x14ac:dyDescent="0.3">
      <c r="A15" s="53"/>
      <c r="B15" s="53"/>
      <c r="C15" s="9"/>
      <c r="D15" s="28">
        <f t="shared" si="0"/>
        <v>0</v>
      </c>
      <c r="E15" s="29">
        <f t="shared" si="1"/>
        <v>0</v>
      </c>
      <c r="F15" s="49" t="e">
        <f t="shared" si="2"/>
        <v>#DIV/0!</v>
      </c>
      <c r="G15" s="29" t="e">
        <f t="shared" si="3"/>
        <v>#DIV/0!</v>
      </c>
      <c r="H15" s="14"/>
      <c r="I15" s="30" t="e">
        <f t="shared" si="4"/>
        <v>#DIV/0!</v>
      </c>
      <c r="J15" s="30" t="e">
        <f t="shared" si="5"/>
        <v>#DIV/0!</v>
      </c>
      <c r="M15" s="32" t="e">
        <f t="shared" si="6"/>
        <v>#DIV/0!</v>
      </c>
      <c r="N15" s="27" t="e">
        <f t="shared" si="7"/>
        <v>#DIV/0!</v>
      </c>
    </row>
    <row r="16" spans="1:15" ht="13.05" x14ac:dyDescent="0.3">
      <c r="A16" s="53"/>
      <c r="B16" s="53"/>
      <c r="C16" s="9"/>
      <c r="D16" s="28">
        <f t="shared" si="0"/>
        <v>0</v>
      </c>
      <c r="E16" s="29">
        <f t="shared" si="1"/>
        <v>0</v>
      </c>
      <c r="F16" s="49" t="e">
        <f t="shared" si="2"/>
        <v>#DIV/0!</v>
      </c>
      <c r="G16" s="29" t="e">
        <f t="shared" si="3"/>
        <v>#DIV/0!</v>
      </c>
      <c r="H16" s="14"/>
      <c r="I16" s="30" t="e">
        <f t="shared" si="4"/>
        <v>#DIV/0!</v>
      </c>
      <c r="J16" s="30" t="e">
        <f t="shared" si="5"/>
        <v>#DIV/0!</v>
      </c>
      <c r="M16" s="32" t="e">
        <f t="shared" si="6"/>
        <v>#DIV/0!</v>
      </c>
      <c r="N16" s="27" t="e">
        <f t="shared" si="7"/>
        <v>#DIV/0!</v>
      </c>
    </row>
    <row r="17" spans="1:208" ht="13.05" x14ac:dyDescent="0.3">
      <c r="A17" s="53"/>
      <c r="B17" s="53"/>
      <c r="C17" s="9"/>
      <c r="D17" s="28">
        <f t="shared" si="0"/>
        <v>0</v>
      </c>
      <c r="E17" s="29">
        <f t="shared" si="1"/>
        <v>0</v>
      </c>
      <c r="F17" s="49" t="e">
        <f t="shared" si="2"/>
        <v>#DIV/0!</v>
      </c>
      <c r="G17" s="29" t="e">
        <f t="shared" si="3"/>
        <v>#DIV/0!</v>
      </c>
      <c r="H17" s="14"/>
      <c r="I17" s="30" t="e">
        <f t="shared" si="4"/>
        <v>#DIV/0!</v>
      </c>
      <c r="J17" s="30" t="e">
        <f t="shared" si="5"/>
        <v>#DIV/0!</v>
      </c>
      <c r="M17" s="32" t="e">
        <f t="shared" si="6"/>
        <v>#DIV/0!</v>
      </c>
      <c r="N17" s="27" t="e">
        <f t="shared" si="7"/>
        <v>#DIV/0!</v>
      </c>
    </row>
    <row r="18" spans="1:208" ht="13.05" x14ac:dyDescent="0.3">
      <c r="A18" s="53"/>
      <c r="B18" s="53"/>
      <c r="C18" s="9"/>
      <c r="D18" s="28">
        <f t="shared" si="0"/>
        <v>0</v>
      </c>
      <c r="E18" s="29">
        <f t="shared" si="1"/>
        <v>0</v>
      </c>
      <c r="F18" s="49" t="e">
        <f t="shared" si="2"/>
        <v>#DIV/0!</v>
      </c>
      <c r="G18" s="29" t="e">
        <f t="shared" si="3"/>
        <v>#DIV/0!</v>
      </c>
      <c r="H18" s="14"/>
      <c r="I18" s="30" t="e">
        <f t="shared" si="4"/>
        <v>#DIV/0!</v>
      </c>
      <c r="J18" s="30" t="e">
        <f t="shared" si="5"/>
        <v>#DIV/0!</v>
      </c>
      <c r="M18" s="32" t="e">
        <f t="shared" si="6"/>
        <v>#DIV/0!</v>
      </c>
      <c r="N18" s="27" t="e">
        <f t="shared" si="7"/>
        <v>#DIV/0!</v>
      </c>
    </row>
    <row r="19" spans="1:208" ht="13.05" x14ac:dyDescent="0.3">
      <c r="A19" s="53"/>
      <c r="B19" s="53"/>
      <c r="C19" s="9"/>
      <c r="D19" s="28">
        <f t="shared" si="0"/>
        <v>0</v>
      </c>
      <c r="E19" s="29">
        <f t="shared" si="1"/>
        <v>0</v>
      </c>
      <c r="F19" s="49" t="e">
        <f t="shared" si="2"/>
        <v>#DIV/0!</v>
      </c>
      <c r="G19" s="29" t="e">
        <f t="shared" si="3"/>
        <v>#DIV/0!</v>
      </c>
      <c r="H19" s="14"/>
      <c r="I19" s="30" t="e">
        <f t="shared" si="4"/>
        <v>#DIV/0!</v>
      </c>
      <c r="J19" s="30" t="e">
        <f t="shared" si="5"/>
        <v>#DIV/0!</v>
      </c>
      <c r="M19" s="32" t="e">
        <f t="shared" si="6"/>
        <v>#DIV/0!</v>
      </c>
      <c r="N19" s="27" t="e">
        <f t="shared" si="7"/>
        <v>#DIV/0!</v>
      </c>
    </row>
    <row r="20" spans="1:208" s="3" customFormat="1" ht="13.05" x14ac:dyDescent="0.3">
      <c r="A20" s="53"/>
      <c r="B20" s="53"/>
      <c r="C20" s="9"/>
      <c r="D20" s="28">
        <f t="shared" si="0"/>
        <v>0</v>
      </c>
      <c r="E20" s="29">
        <f t="shared" si="1"/>
        <v>0</v>
      </c>
      <c r="F20" s="49" t="e">
        <f t="shared" si="2"/>
        <v>#DIV/0!</v>
      </c>
      <c r="G20" s="29" t="e">
        <f t="shared" si="3"/>
        <v>#DIV/0!</v>
      </c>
      <c r="H20" s="14"/>
      <c r="I20" s="30" t="e">
        <f t="shared" si="4"/>
        <v>#DIV/0!</v>
      </c>
      <c r="J20" s="30" t="e">
        <f t="shared" si="5"/>
        <v>#DIV/0!</v>
      </c>
      <c r="K20" s="13"/>
      <c r="L20" s="13"/>
      <c r="M20" s="32" t="e">
        <f t="shared" si="6"/>
        <v>#DIV/0!</v>
      </c>
      <c r="N20" s="27" t="e">
        <f t="shared" si="7"/>
        <v>#DIV/0!</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row>
    <row r="21" spans="1:208" ht="13.05" x14ac:dyDescent="0.3">
      <c r="A21" s="53"/>
      <c r="B21" s="53"/>
      <c r="C21" s="9"/>
      <c r="D21" s="28">
        <f t="shared" si="0"/>
        <v>0</v>
      </c>
      <c r="E21" s="29">
        <f t="shared" si="1"/>
        <v>0</v>
      </c>
      <c r="F21" s="49" t="e">
        <f t="shared" si="2"/>
        <v>#DIV/0!</v>
      </c>
      <c r="G21" s="29" t="e">
        <f t="shared" si="3"/>
        <v>#DIV/0!</v>
      </c>
      <c r="H21" s="14"/>
      <c r="I21" s="30" t="e">
        <f t="shared" si="4"/>
        <v>#DIV/0!</v>
      </c>
      <c r="J21" s="30" t="e">
        <f t="shared" si="5"/>
        <v>#DIV/0!</v>
      </c>
      <c r="M21" s="32" t="e">
        <f t="shared" si="6"/>
        <v>#DIV/0!</v>
      </c>
      <c r="N21" s="27" t="e">
        <f t="shared" si="7"/>
        <v>#DIV/0!</v>
      </c>
    </row>
    <row r="22" spans="1:208" ht="13.05" x14ac:dyDescent="0.3">
      <c r="A22" s="55"/>
      <c r="B22" s="53"/>
      <c r="C22" s="9"/>
      <c r="D22" s="28">
        <f t="shared" si="0"/>
        <v>0</v>
      </c>
      <c r="E22" s="29">
        <f t="shared" si="1"/>
        <v>0</v>
      </c>
      <c r="F22" s="49" t="e">
        <f t="shared" si="2"/>
        <v>#DIV/0!</v>
      </c>
      <c r="G22" s="29" t="e">
        <f t="shared" si="3"/>
        <v>#DIV/0!</v>
      </c>
      <c r="H22" s="14"/>
      <c r="I22" s="30" t="e">
        <f t="shared" si="4"/>
        <v>#DIV/0!</v>
      </c>
      <c r="J22" s="30" t="e">
        <f t="shared" si="5"/>
        <v>#DIV/0!</v>
      </c>
      <c r="M22" s="32" t="e">
        <f t="shared" si="6"/>
        <v>#DIV/0!</v>
      </c>
      <c r="N22" s="27" t="e">
        <f t="shared" si="7"/>
        <v>#DIV/0!</v>
      </c>
    </row>
    <row r="23" spans="1:208" s="4" customFormat="1" ht="13.05" x14ac:dyDescent="0.3">
      <c r="A23" s="53"/>
      <c r="B23" s="53"/>
      <c r="C23" s="9"/>
      <c r="D23" s="28">
        <f t="shared" si="0"/>
        <v>0</v>
      </c>
      <c r="E23" s="29">
        <f t="shared" si="1"/>
        <v>0</v>
      </c>
      <c r="F23" s="49" t="e">
        <f t="shared" si="2"/>
        <v>#DIV/0!</v>
      </c>
      <c r="G23" s="29" t="e">
        <f t="shared" si="3"/>
        <v>#DIV/0!</v>
      </c>
      <c r="H23" s="14"/>
      <c r="I23" s="30" t="e">
        <f t="shared" si="4"/>
        <v>#DIV/0!</v>
      </c>
      <c r="J23" s="30" t="e">
        <f t="shared" si="5"/>
        <v>#DIV/0!</v>
      </c>
      <c r="K23" s="13"/>
      <c r="L23" s="13"/>
      <c r="M23" s="32" t="e">
        <f t="shared" si="6"/>
        <v>#DIV/0!</v>
      </c>
      <c r="N23" s="27" t="e">
        <f t="shared" si="7"/>
        <v>#DIV/0!</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row>
    <row r="24" spans="1:208" s="3" customFormat="1" ht="13.05" x14ac:dyDescent="0.3">
      <c r="A24" s="53"/>
      <c r="B24" s="53"/>
      <c r="C24" s="9"/>
      <c r="D24" s="28">
        <f t="shared" si="0"/>
        <v>0</v>
      </c>
      <c r="E24" s="29">
        <f t="shared" si="1"/>
        <v>0</v>
      </c>
      <c r="F24" s="49" t="e">
        <f t="shared" si="2"/>
        <v>#DIV/0!</v>
      </c>
      <c r="G24" s="29" t="e">
        <f t="shared" si="3"/>
        <v>#DIV/0!</v>
      </c>
      <c r="H24" s="14"/>
      <c r="I24" s="30" t="e">
        <f t="shared" si="4"/>
        <v>#DIV/0!</v>
      </c>
      <c r="J24" s="30" t="e">
        <f t="shared" si="5"/>
        <v>#DIV/0!</v>
      </c>
      <c r="K24" s="13"/>
      <c r="L24" s="13"/>
      <c r="M24" s="32" t="e">
        <f t="shared" si="6"/>
        <v>#DIV/0!</v>
      </c>
      <c r="N24" s="27" t="e">
        <f t="shared" si="7"/>
        <v>#DIV/0!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row>
    <row r="25" spans="1:208" s="3" customFormat="1" ht="13.05" x14ac:dyDescent="0.3">
      <c r="A25" s="53"/>
      <c r="B25" s="53"/>
      <c r="C25" s="9"/>
      <c r="D25" s="28">
        <f t="shared" si="0"/>
        <v>0</v>
      </c>
      <c r="E25" s="29">
        <f t="shared" si="1"/>
        <v>0</v>
      </c>
      <c r="F25" s="49" t="e">
        <f t="shared" si="2"/>
        <v>#DIV/0!</v>
      </c>
      <c r="G25" s="29" t="e">
        <f t="shared" si="3"/>
        <v>#DIV/0!</v>
      </c>
      <c r="H25" s="14"/>
      <c r="I25" s="30" t="e">
        <f t="shared" si="4"/>
        <v>#DIV/0!</v>
      </c>
      <c r="J25" s="30" t="e">
        <f t="shared" si="5"/>
        <v>#DIV/0!</v>
      </c>
      <c r="K25" s="13"/>
      <c r="L25" s="13"/>
      <c r="M25" s="32" t="e">
        <f t="shared" si="6"/>
        <v>#DIV/0!</v>
      </c>
      <c r="N25" s="27" t="e">
        <f t="shared" si="7"/>
        <v>#DIV/0!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1:208" ht="13.05" x14ac:dyDescent="0.3">
      <c r="A26" s="53"/>
      <c r="B26" s="53"/>
      <c r="C26" s="9"/>
      <c r="D26" s="28">
        <f t="shared" si="0"/>
        <v>0</v>
      </c>
      <c r="E26" s="29">
        <f t="shared" si="1"/>
        <v>0</v>
      </c>
      <c r="F26" s="49" t="e">
        <f t="shared" si="2"/>
        <v>#DIV/0!</v>
      </c>
      <c r="G26" s="29" t="e">
        <f t="shared" si="3"/>
        <v>#DIV/0!</v>
      </c>
      <c r="H26" s="14"/>
      <c r="I26" s="30" t="e">
        <f t="shared" si="4"/>
        <v>#DIV/0!</v>
      </c>
      <c r="J26" s="30" t="e">
        <f t="shared" si="5"/>
        <v>#DIV/0!</v>
      </c>
      <c r="M26" s="32" t="e">
        <f t="shared" si="6"/>
        <v>#DIV/0!</v>
      </c>
      <c r="N26" s="27" t="e">
        <f t="shared" si="7"/>
        <v>#DIV/0!</v>
      </c>
    </row>
    <row r="27" spans="1:208" ht="14.25" customHeight="1" x14ac:dyDescent="0.3">
      <c r="A27" s="53"/>
      <c r="B27" s="53"/>
      <c r="C27" s="9"/>
      <c r="D27" s="28">
        <f t="shared" si="0"/>
        <v>0</v>
      </c>
      <c r="E27" s="29">
        <f t="shared" si="1"/>
        <v>0</v>
      </c>
      <c r="F27" s="49" t="e">
        <f t="shared" si="2"/>
        <v>#DIV/0!</v>
      </c>
      <c r="G27" s="29" t="e">
        <f t="shared" si="3"/>
        <v>#DIV/0!</v>
      </c>
      <c r="H27" s="14"/>
      <c r="I27" s="30" t="e">
        <f t="shared" si="4"/>
        <v>#DIV/0!</v>
      </c>
      <c r="J27" s="30" t="e">
        <f t="shared" si="5"/>
        <v>#DIV/0!</v>
      </c>
      <c r="M27" s="32" t="e">
        <f t="shared" si="6"/>
        <v>#DIV/0!</v>
      </c>
      <c r="N27" s="27" t="e">
        <f t="shared" si="7"/>
        <v>#DIV/0!</v>
      </c>
    </row>
    <row r="28" spans="1:208" ht="14.25" customHeight="1" x14ac:dyDescent="0.3">
      <c r="A28" s="53"/>
      <c r="B28" s="53"/>
      <c r="C28" s="9"/>
      <c r="D28" s="28">
        <f t="shared" si="0"/>
        <v>0</v>
      </c>
      <c r="E28" s="29">
        <f t="shared" si="1"/>
        <v>0</v>
      </c>
      <c r="F28" s="49" t="e">
        <f t="shared" si="2"/>
        <v>#DIV/0!</v>
      </c>
      <c r="G28" s="29" t="e">
        <f t="shared" si="3"/>
        <v>#DIV/0!</v>
      </c>
      <c r="H28" s="14"/>
      <c r="I28" s="30" t="e">
        <f t="shared" si="4"/>
        <v>#DIV/0!</v>
      </c>
      <c r="J28" s="30" t="e">
        <f t="shared" si="5"/>
        <v>#DIV/0!</v>
      </c>
      <c r="M28" s="32" t="e">
        <f t="shared" si="6"/>
        <v>#DIV/0!</v>
      </c>
      <c r="N28" s="27" t="e">
        <f t="shared" si="7"/>
        <v>#DIV/0!</v>
      </c>
    </row>
    <row r="29" spans="1:208" ht="13.05" x14ac:dyDescent="0.3">
      <c r="A29" s="53"/>
      <c r="B29" s="53"/>
      <c r="C29" s="9"/>
      <c r="D29" s="28">
        <f t="shared" si="0"/>
        <v>0</v>
      </c>
      <c r="E29" s="29">
        <f t="shared" si="1"/>
        <v>0</v>
      </c>
      <c r="F29" s="49" t="e">
        <f t="shared" si="2"/>
        <v>#DIV/0!</v>
      </c>
      <c r="G29" s="29" t="e">
        <f t="shared" si="3"/>
        <v>#DIV/0!</v>
      </c>
      <c r="H29" s="14"/>
      <c r="I29" s="30" t="e">
        <f t="shared" si="4"/>
        <v>#DIV/0!</v>
      </c>
      <c r="J29" s="30" t="e">
        <f t="shared" si="5"/>
        <v>#DIV/0!</v>
      </c>
      <c r="M29" s="32" t="e">
        <f t="shared" si="6"/>
        <v>#DIV/0!</v>
      </c>
      <c r="N29" s="27" t="e">
        <f t="shared" si="7"/>
        <v>#DIV/0!</v>
      </c>
    </row>
    <row r="30" spans="1:208" ht="13.05" x14ac:dyDescent="0.3">
      <c r="A30" s="53"/>
      <c r="B30" s="53"/>
      <c r="C30" s="9"/>
      <c r="D30" s="28">
        <f t="shared" si="0"/>
        <v>0</v>
      </c>
      <c r="E30" s="29">
        <f t="shared" si="1"/>
        <v>0</v>
      </c>
      <c r="F30" s="49" t="e">
        <f t="shared" si="2"/>
        <v>#DIV/0!</v>
      </c>
      <c r="G30" s="29" t="e">
        <f t="shared" si="3"/>
        <v>#DIV/0!</v>
      </c>
      <c r="H30" s="14"/>
      <c r="I30" s="30" t="e">
        <f t="shared" si="4"/>
        <v>#DIV/0!</v>
      </c>
      <c r="J30" s="30" t="e">
        <f t="shared" si="5"/>
        <v>#DIV/0!</v>
      </c>
      <c r="M30" s="32" t="e">
        <f t="shared" si="6"/>
        <v>#DIV/0!</v>
      </c>
      <c r="N30" s="27" t="e">
        <f t="shared" si="7"/>
        <v>#DIV/0!</v>
      </c>
    </row>
    <row r="31" spans="1:208" ht="13.05" x14ac:dyDescent="0.3">
      <c r="A31" s="53"/>
      <c r="B31" s="53"/>
      <c r="C31" s="9"/>
      <c r="D31" s="28">
        <f t="shared" si="0"/>
        <v>0</v>
      </c>
      <c r="E31" s="29">
        <f t="shared" si="1"/>
        <v>0</v>
      </c>
      <c r="F31" s="49" t="e">
        <f t="shared" si="2"/>
        <v>#DIV/0!</v>
      </c>
      <c r="G31" s="29" t="e">
        <f t="shared" si="3"/>
        <v>#DIV/0!</v>
      </c>
      <c r="H31" s="14"/>
      <c r="I31" s="30" t="e">
        <f t="shared" si="4"/>
        <v>#DIV/0!</v>
      </c>
      <c r="J31" s="30" t="e">
        <f t="shared" si="5"/>
        <v>#DIV/0!</v>
      </c>
      <c r="M31" s="32" t="e">
        <f t="shared" si="6"/>
        <v>#DIV/0!</v>
      </c>
      <c r="N31" s="27" t="e">
        <f t="shared" si="7"/>
        <v>#DIV/0!</v>
      </c>
    </row>
    <row r="32" spans="1:208" ht="13.05" x14ac:dyDescent="0.3">
      <c r="A32" s="53"/>
      <c r="B32" s="53"/>
      <c r="C32" s="9"/>
      <c r="D32" s="28">
        <f t="shared" si="0"/>
        <v>0</v>
      </c>
      <c r="E32" s="29">
        <f t="shared" si="1"/>
        <v>0</v>
      </c>
      <c r="F32" s="49" t="e">
        <f t="shared" si="2"/>
        <v>#DIV/0!</v>
      </c>
      <c r="G32" s="29" t="e">
        <f t="shared" si="3"/>
        <v>#DIV/0!</v>
      </c>
      <c r="H32" s="14"/>
      <c r="I32" s="30" t="e">
        <f t="shared" si="4"/>
        <v>#DIV/0!</v>
      </c>
      <c r="J32" s="30" t="e">
        <f t="shared" si="5"/>
        <v>#DIV/0!</v>
      </c>
      <c r="M32" s="32" t="e">
        <f t="shared" si="6"/>
        <v>#DIV/0!</v>
      </c>
      <c r="N32" s="27" t="e">
        <f t="shared" si="7"/>
        <v>#DIV/0!</v>
      </c>
    </row>
    <row r="33" spans="1:31" ht="13.05" x14ac:dyDescent="0.3">
      <c r="A33" s="53"/>
      <c r="B33" s="53"/>
      <c r="C33" s="9"/>
      <c r="D33" s="28">
        <f t="shared" si="0"/>
        <v>0</v>
      </c>
      <c r="E33" s="29">
        <f t="shared" si="1"/>
        <v>0</v>
      </c>
      <c r="F33" s="49" t="e">
        <f t="shared" si="2"/>
        <v>#DIV/0!</v>
      </c>
      <c r="G33" s="29" t="e">
        <f t="shared" si="3"/>
        <v>#DIV/0!</v>
      </c>
      <c r="H33" s="14"/>
      <c r="I33" s="30" t="e">
        <f t="shared" si="4"/>
        <v>#DIV/0!</v>
      </c>
      <c r="J33" s="30" t="e">
        <f t="shared" si="5"/>
        <v>#DIV/0!</v>
      </c>
      <c r="M33" s="32" t="e">
        <f t="shared" si="6"/>
        <v>#DIV/0!</v>
      </c>
      <c r="N33" s="27" t="e">
        <f t="shared" si="7"/>
        <v>#DIV/0!</v>
      </c>
    </row>
    <row r="34" spans="1:31" ht="13.05" x14ac:dyDescent="0.3">
      <c r="A34" s="53"/>
      <c r="B34" s="53"/>
      <c r="C34" s="9"/>
      <c r="D34" s="28">
        <f t="shared" si="0"/>
        <v>0</v>
      </c>
      <c r="E34" s="29">
        <f t="shared" si="1"/>
        <v>0</v>
      </c>
      <c r="F34" s="49" t="e">
        <f t="shared" si="2"/>
        <v>#DIV/0!</v>
      </c>
      <c r="G34" s="29" t="e">
        <f t="shared" si="3"/>
        <v>#DIV/0!</v>
      </c>
      <c r="H34" s="14"/>
      <c r="I34" s="30" t="e">
        <f t="shared" si="4"/>
        <v>#DIV/0!</v>
      </c>
      <c r="J34" s="30" t="e">
        <f t="shared" si="5"/>
        <v>#DIV/0!</v>
      </c>
      <c r="M34" s="32" t="e">
        <f t="shared" si="6"/>
        <v>#DIV/0!</v>
      </c>
      <c r="N34" s="27" t="e">
        <f t="shared" si="7"/>
        <v>#DIV/0!</v>
      </c>
    </row>
    <row r="35" spans="1:31" x14ac:dyDescent="0.3">
      <c r="A35" s="53"/>
      <c r="B35" s="53"/>
      <c r="C35" s="9"/>
      <c r="D35" s="28">
        <f t="shared" si="0"/>
        <v>0</v>
      </c>
      <c r="E35" s="29">
        <f t="shared" si="1"/>
        <v>0</v>
      </c>
      <c r="F35" s="49" t="e">
        <f t="shared" si="2"/>
        <v>#DIV/0!</v>
      </c>
      <c r="G35" s="29" t="e">
        <f t="shared" si="3"/>
        <v>#DIV/0!</v>
      </c>
      <c r="H35" s="14"/>
      <c r="I35" s="30" t="e">
        <f t="shared" si="4"/>
        <v>#DIV/0!</v>
      </c>
      <c r="J35" s="30" t="e">
        <f t="shared" si="5"/>
        <v>#DIV/0!</v>
      </c>
      <c r="M35" s="32" t="e">
        <f t="shared" si="6"/>
        <v>#DIV/0!</v>
      </c>
      <c r="N35" s="27" t="e">
        <f t="shared" si="7"/>
        <v>#DIV/0!</v>
      </c>
    </row>
    <row r="36" spans="1:31" x14ac:dyDescent="0.3">
      <c r="A36" s="53"/>
      <c r="B36" s="53"/>
      <c r="C36" s="9"/>
      <c r="D36" s="28">
        <f t="shared" si="0"/>
        <v>0</v>
      </c>
      <c r="E36" s="29">
        <f t="shared" si="1"/>
        <v>0</v>
      </c>
      <c r="F36" s="49" t="e">
        <f t="shared" si="2"/>
        <v>#DIV/0!</v>
      </c>
      <c r="G36" s="29" t="e">
        <f t="shared" si="3"/>
        <v>#DIV/0!</v>
      </c>
      <c r="H36" s="14"/>
      <c r="I36" s="30" t="e">
        <f t="shared" si="4"/>
        <v>#DIV/0!</v>
      </c>
      <c r="J36" s="30" t="e">
        <f t="shared" si="5"/>
        <v>#DIV/0!</v>
      </c>
      <c r="M36" s="32" t="e">
        <f t="shared" si="6"/>
        <v>#DIV/0!</v>
      </c>
      <c r="N36" s="27" t="e">
        <f t="shared" si="7"/>
        <v>#DIV/0!</v>
      </c>
    </row>
    <row r="37" spans="1:31" x14ac:dyDescent="0.3">
      <c r="B37" s="53"/>
      <c r="C37" s="20"/>
      <c r="D37" s="28">
        <f t="shared" si="0"/>
        <v>0</v>
      </c>
      <c r="E37" s="29">
        <f t="shared" si="1"/>
        <v>0</v>
      </c>
      <c r="F37" s="49" t="e">
        <f t="shared" si="2"/>
        <v>#DIV/0!</v>
      </c>
      <c r="G37" s="29" t="e">
        <f t="shared" si="3"/>
        <v>#DIV/0!</v>
      </c>
      <c r="H37" s="14"/>
      <c r="I37" s="30" t="e">
        <f t="shared" si="4"/>
        <v>#DIV/0!</v>
      </c>
      <c r="J37" s="30" t="e">
        <f t="shared" si="5"/>
        <v>#DIV/0!</v>
      </c>
      <c r="M37" s="32" t="e">
        <f t="shared" si="6"/>
        <v>#DIV/0!</v>
      </c>
      <c r="N37" s="27" t="e">
        <f t="shared" si="7"/>
        <v>#DIV/0!</v>
      </c>
    </row>
    <row r="38" spans="1:31" x14ac:dyDescent="0.3">
      <c r="A38" s="54"/>
      <c r="B38" s="54"/>
      <c r="C38" s="22">
        <f>SUM(C2:C27)</f>
        <v>0</v>
      </c>
      <c r="D38" s="34">
        <f>SUM(D2:D26)</f>
        <v>0</v>
      </c>
      <c r="E38" s="34">
        <f>SUM(E2:E26)</f>
        <v>0</v>
      </c>
      <c r="F38" s="42" t="e">
        <f>E38/C38</f>
        <v>#DIV/0!</v>
      </c>
      <c r="G38" s="34" t="e">
        <f>SUM(G2:G26)</f>
        <v>#DIV/0!</v>
      </c>
      <c r="H38" s="22">
        <f>SUM(H2:H29)</f>
        <v>0</v>
      </c>
      <c r="I38" s="35" t="e">
        <f>H38/D38</f>
        <v>#DIV/0!</v>
      </c>
      <c r="J38" s="35" t="e">
        <f>K38/C38</f>
        <v>#DIV/0!</v>
      </c>
      <c r="K38" s="22">
        <f>SUM(K2:K37)</f>
        <v>0</v>
      </c>
      <c r="L38" s="22">
        <f>SUM(L22:L37)</f>
        <v>0</v>
      </c>
      <c r="M38" s="34" t="e">
        <f>SUM(M2:M37)</f>
        <v>#DIV/0!</v>
      </c>
      <c r="N38" s="34" t="e">
        <f>SUM(N2:N37)</f>
        <v>#DIV/0!</v>
      </c>
      <c r="O38" s="6"/>
      <c r="P38" s="6"/>
    </row>
    <row r="39" spans="1:31" x14ac:dyDescent="0.3">
      <c r="C39" s="20"/>
      <c r="D39" s="27"/>
      <c r="E39" s="27"/>
      <c r="F39" s="50"/>
      <c r="G39" s="27"/>
      <c r="H39" s="20"/>
      <c r="I39" s="31"/>
      <c r="J39" s="31"/>
      <c r="K39" s="20"/>
      <c r="L39" s="20"/>
      <c r="M39" s="32" t="e">
        <f>SUM(M38+N38)</f>
        <v>#DIV/0!</v>
      </c>
      <c r="N39" s="27"/>
    </row>
    <row r="40" spans="1:31" x14ac:dyDescent="0.3">
      <c r="C40" s="20"/>
      <c r="D40" s="27"/>
      <c r="E40" s="27"/>
      <c r="F40" s="50"/>
      <c r="G40" s="27"/>
      <c r="H40" s="20"/>
      <c r="I40" s="31"/>
      <c r="J40" s="31"/>
      <c r="K40" s="20"/>
      <c r="L40" s="20"/>
      <c r="M40" s="32"/>
      <c r="N40" s="27"/>
    </row>
    <row r="41" spans="1:31" x14ac:dyDescent="0.3">
      <c r="C41" s="20"/>
      <c r="D41" s="27"/>
      <c r="E41" s="27"/>
      <c r="F41" s="50"/>
      <c r="G41" s="27"/>
      <c r="H41" s="20"/>
      <c r="I41" s="31"/>
      <c r="J41" s="31"/>
      <c r="K41" s="20"/>
      <c r="L41" s="20"/>
      <c r="M41" s="32"/>
      <c r="N41" s="27"/>
    </row>
    <row r="42" spans="1:31" x14ac:dyDescent="0.3">
      <c r="C42" s="9"/>
      <c r="D42" s="36"/>
      <c r="E42" s="36"/>
      <c r="F42" s="51"/>
      <c r="G42" s="36"/>
      <c r="H42" s="9"/>
      <c r="I42" s="36"/>
      <c r="J42" s="36"/>
      <c r="K42" s="37"/>
      <c r="L42" s="37"/>
      <c r="N42" s="27"/>
    </row>
    <row r="43" spans="1:31" x14ac:dyDescent="0.3">
      <c r="C43" s="9"/>
      <c r="D43" s="36"/>
      <c r="E43" s="36"/>
      <c r="F43" s="51"/>
      <c r="G43" s="36"/>
      <c r="H43" s="9"/>
      <c r="I43" s="36"/>
      <c r="J43" s="36"/>
      <c r="K43" s="37"/>
      <c r="L43" s="37"/>
      <c r="N43" s="27"/>
    </row>
    <row r="44" spans="1:31" x14ac:dyDescent="0.3">
      <c r="C44" s="9"/>
      <c r="D44" s="36"/>
      <c r="E44" s="36"/>
      <c r="F44" s="51"/>
      <c r="G44" s="36"/>
      <c r="H44" s="9"/>
      <c r="I44" s="36"/>
      <c r="J44" s="36"/>
      <c r="K44" s="37"/>
      <c r="L44" s="37"/>
      <c r="N44" s="27"/>
    </row>
    <row r="45" spans="1:31" x14ac:dyDescent="0.3">
      <c r="C45" s="9"/>
      <c r="D45" s="36"/>
      <c r="E45" s="36"/>
      <c r="F45" s="51"/>
      <c r="G45" s="36"/>
      <c r="H45" s="9"/>
      <c r="I45" s="36"/>
      <c r="J45" s="36"/>
      <c r="K45" s="37"/>
      <c r="L45" s="37"/>
      <c r="N45" s="27"/>
    </row>
    <row r="46" spans="1:31" ht="13.05" hidden="1" x14ac:dyDescent="0.3">
      <c r="C46" s="9"/>
      <c r="D46" s="36"/>
      <c r="E46" s="36"/>
      <c r="F46" s="51"/>
      <c r="G46" s="36"/>
      <c r="H46" s="9"/>
      <c r="I46" s="36"/>
      <c r="J46" s="36"/>
      <c r="K46" s="37"/>
      <c r="L46" s="37"/>
      <c r="M46" s="10"/>
      <c r="N46" s="27"/>
      <c r="P46" s="2"/>
    </row>
    <row r="47" spans="1:31" ht="13.05" hidden="1" x14ac:dyDescent="0.3">
      <c r="A47" s="52" t="s">
        <v>12</v>
      </c>
      <c r="C47" s="13">
        <v>9555.09</v>
      </c>
      <c r="D47" s="38">
        <f t="shared" ref="D47:D55" si="8">C47*0.55</f>
        <v>5255.2995000000001</v>
      </c>
      <c r="E47" s="39">
        <f t="shared" ref="E47:E55" si="9">C47-D47</f>
        <v>4299.7905000000001</v>
      </c>
      <c r="F47" s="49">
        <f t="shared" ref="F47:F55" si="10">E47/C47</f>
        <v>0.45</v>
      </c>
      <c r="G47" s="39">
        <f t="shared" ref="G47:G55" si="11">C47*I47</f>
        <v>0</v>
      </c>
      <c r="I47" s="40">
        <f t="shared" ref="I47:I55" si="12">H47/D47</f>
        <v>0</v>
      </c>
      <c r="J47" s="40">
        <f t="shared" ref="J47:J55" si="13">K47/C47</f>
        <v>0</v>
      </c>
      <c r="K47" s="14"/>
      <c r="L47" s="14"/>
      <c r="M47" s="39">
        <f t="shared" ref="M47:M55" si="14">IF(K47&lt;G47,K47-G47,0)</f>
        <v>0</v>
      </c>
      <c r="N47" s="41">
        <f t="shared" ref="N47:N55" si="15">IF(K47&gt;G47,K47-G47,0)</f>
        <v>0</v>
      </c>
      <c r="O47" s="11" t="s">
        <v>8</v>
      </c>
      <c r="P47" s="15">
        <v>43804.338888888888</v>
      </c>
      <c r="Q47" s="11"/>
      <c r="R47" s="11"/>
      <c r="S47" s="11"/>
      <c r="T47" s="11"/>
      <c r="U47" s="11"/>
      <c r="V47" s="11"/>
      <c r="W47" s="11"/>
      <c r="X47" s="11"/>
      <c r="Y47" s="11"/>
      <c r="Z47" s="11"/>
      <c r="AA47" s="11"/>
      <c r="AB47" s="11"/>
      <c r="AC47" s="11"/>
      <c r="AD47" s="11"/>
      <c r="AE47" s="11"/>
    </row>
    <row r="48" spans="1:31" ht="13.05" hidden="1" x14ac:dyDescent="0.3">
      <c r="A48" s="52" t="s">
        <v>13</v>
      </c>
      <c r="C48" s="13">
        <v>6755.11</v>
      </c>
      <c r="D48" s="38">
        <f t="shared" si="8"/>
        <v>3715.3105</v>
      </c>
      <c r="E48" s="39">
        <f t="shared" si="9"/>
        <v>3039.7994999999996</v>
      </c>
      <c r="F48" s="49">
        <f t="shared" si="10"/>
        <v>0.44999999999999996</v>
      </c>
      <c r="G48" s="39">
        <f t="shared" si="11"/>
        <v>454.54545454545456</v>
      </c>
      <c r="H48" s="14">
        <v>250</v>
      </c>
      <c r="I48" s="40">
        <f t="shared" si="12"/>
        <v>6.728912697875454E-2</v>
      </c>
      <c r="J48" s="40">
        <f t="shared" si="13"/>
        <v>0.97364957787511974</v>
      </c>
      <c r="K48" s="14">
        <v>6577.11</v>
      </c>
      <c r="L48" s="14"/>
      <c r="M48" s="39">
        <f t="shared" si="14"/>
        <v>0</v>
      </c>
      <c r="N48" s="41">
        <f t="shared" si="15"/>
        <v>6122.5645454545447</v>
      </c>
      <c r="O48" s="11" t="s">
        <v>11</v>
      </c>
      <c r="P48" s="15"/>
      <c r="Q48" s="11"/>
      <c r="R48" s="11"/>
      <c r="S48" s="11"/>
      <c r="T48" s="11"/>
      <c r="U48" s="11"/>
      <c r="V48" s="11"/>
      <c r="W48" s="11"/>
      <c r="X48" s="11"/>
      <c r="Y48" s="11"/>
      <c r="Z48" s="11"/>
      <c r="AA48" s="11"/>
      <c r="AB48" s="11"/>
      <c r="AC48" s="11"/>
      <c r="AD48" s="11"/>
      <c r="AE48" s="11"/>
    </row>
    <row r="49" spans="1:31" ht="13.05" hidden="1" x14ac:dyDescent="0.3">
      <c r="A49" s="52" t="s">
        <v>14</v>
      </c>
      <c r="C49" s="13">
        <v>4805.1000000000004</v>
      </c>
      <c r="D49" s="38">
        <f t="shared" si="8"/>
        <v>2642.8050000000003</v>
      </c>
      <c r="E49" s="39">
        <f t="shared" si="9"/>
        <v>2162.2950000000001</v>
      </c>
      <c r="F49" s="49">
        <f t="shared" si="10"/>
        <v>0.44999999999999996</v>
      </c>
      <c r="G49" s="39">
        <f t="shared" si="11"/>
        <v>1045.4545454545453</v>
      </c>
      <c r="H49" s="14">
        <v>575</v>
      </c>
      <c r="I49" s="40">
        <f t="shared" si="12"/>
        <v>0.2175718602015661</v>
      </c>
      <c r="J49" s="40">
        <f t="shared" si="13"/>
        <v>0</v>
      </c>
      <c r="K49" s="14"/>
      <c r="L49" s="14"/>
      <c r="M49" s="39">
        <f t="shared" si="14"/>
        <v>-1045.4545454545453</v>
      </c>
      <c r="N49" s="41">
        <f t="shared" si="15"/>
        <v>0</v>
      </c>
      <c r="O49" s="11" t="s">
        <v>11</v>
      </c>
      <c r="P49" s="15"/>
      <c r="Q49" s="11"/>
      <c r="R49" s="11"/>
      <c r="S49" s="11"/>
      <c r="T49" s="11"/>
      <c r="U49" s="11"/>
      <c r="V49" s="11"/>
      <c r="W49" s="11"/>
      <c r="X49" s="11"/>
      <c r="Y49" s="11"/>
      <c r="Z49" s="11"/>
      <c r="AA49" s="11"/>
      <c r="AB49" s="11"/>
      <c r="AC49" s="11"/>
      <c r="AD49" s="11"/>
      <c r="AE49" s="11"/>
    </row>
    <row r="50" spans="1:31" ht="13.05" hidden="1" x14ac:dyDescent="0.3">
      <c r="A50" s="52" t="s">
        <v>15</v>
      </c>
      <c r="C50" s="13">
        <v>1389.73</v>
      </c>
      <c r="D50" s="38">
        <f t="shared" si="8"/>
        <v>764.3515000000001</v>
      </c>
      <c r="E50" s="39">
        <f t="shared" si="9"/>
        <v>625.37849999999992</v>
      </c>
      <c r="F50" s="49">
        <f t="shared" si="10"/>
        <v>0.44999999999999996</v>
      </c>
      <c r="G50" s="39">
        <f t="shared" si="11"/>
        <v>590.90909090909088</v>
      </c>
      <c r="H50" s="14">
        <v>325</v>
      </c>
      <c r="I50" s="40">
        <f t="shared" si="12"/>
        <v>0.42519704612341308</v>
      </c>
      <c r="J50" s="40">
        <f t="shared" si="13"/>
        <v>0</v>
      </c>
      <c r="K50" s="14"/>
      <c r="L50" s="14"/>
      <c r="M50" s="39">
        <f t="shared" si="14"/>
        <v>-590.90909090909088</v>
      </c>
      <c r="N50" s="41">
        <f t="shared" si="15"/>
        <v>0</v>
      </c>
      <c r="O50" s="11" t="s">
        <v>11</v>
      </c>
      <c r="P50" s="15"/>
      <c r="Q50" s="11"/>
      <c r="R50" s="11"/>
      <c r="S50" s="11"/>
      <c r="T50" s="11"/>
      <c r="U50" s="11"/>
      <c r="V50" s="11"/>
      <c r="W50" s="11"/>
      <c r="X50" s="11"/>
      <c r="Y50" s="11"/>
      <c r="Z50" s="11"/>
      <c r="AA50" s="11"/>
      <c r="AB50" s="11"/>
      <c r="AC50" s="11"/>
      <c r="AD50" s="11"/>
      <c r="AE50" s="11"/>
    </row>
    <row r="51" spans="1:31" ht="13.05" hidden="1" x14ac:dyDescent="0.3">
      <c r="A51" s="53" t="s">
        <v>16</v>
      </c>
      <c r="B51" s="53"/>
      <c r="C51" s="13">
        <v>1394750.9</v>
      </c>
      <c r="D51" s="38">
        <f t="shared" si="8"/>
        <v>767112.995</v>
      </c>
      <c r="E51" s="39">
        <f t="shared" si="9"/>
        <v>627637.90499999991</v>
      </c>
      <c r="F51" s="49">
        <f t="shared" si="10"/>
        <v>0.44999999999999996</v>
      </c>
      <c r="G51" s="39">
        <f t="shared" si="11"/>
        <v>1159890.0909090911</v>
      </c>
      <c r="H51" s="16">
        <v>637939.55000000005</v>
      </c>
      <c r="I51" s="40">
        <f t="shared" si="12"/>
        <v>0.83161092845259399</v>
      </c>
      <c r="J51" s="40">
        <f t="shared" si="13"/>
        <v>0.84626425406859396</v>
      </c>
      <c r="K51" s="14">
        <v>1180327.83</v>
      </c>
      <c r="L51" s="14"/>
      <c r="M51" s="39">
        <f t="shared" si="14"/>
        <v>0</v>
      </c>
      <c r="N51" s="41">
        <f t="shared" si="15"/>
        <v>20437.739090909017</v>
      </c>
      <c r="O51" s="11" t="s">
        <v>11</v>
      </c>
      <c r="P51" s="15"/>
      <c r="Q51" s="11"/>
      <c r="R51" s="11"/>
      <c r="S51" s="11"/>
      <c r="T51" s="11"/>
      <c r="U51" s="11"/>
      <c r="V51" s="11"/>
      <c r="W51" s="11"/>
      <c r="X51" s="11"/>
      <c r="Y51" s="11"/>
      <c r="Z51" s="11"/>
      <c r="AA51" s="11"/>
      <c r="AB51" s="11"/>
      <c r="AC51" s="11"/>
      <c r="AD51" s="11"/>
      <c r="AE51" s="11"/>
    </row>
    <row r="52" spans="1:31" ht="13.05" hidden="1" x14ac:dyDescent="0.3">
      <c r="A52" s="53" t="s">
        <v>17</v>
      </c>
      <c r="B52" s="53"/>
      <c r="C52" s="13">
        <v>1600</v>
      </c>
      <c r="D52" s="38">
        <f t="shared" si="8"/>
        <v>880.00000000000011</v>
      </c>
      <c r="E52" s="39">
        <f t="shared" si="9"/>
        <v>719.99999999999989</v>
      </c>
      <c r="F52" s="49">
        <f t="shared" si="10"/>
        <v>0.44999999999999996</v>
      </c>
      <c r="G52" s="39">
        <f t="shared" si="11"/>
        <v>1639.8181818181815</v>
      </c>
      <c r="H52" s="16">
        <v>901.9</v>
      </c>
      <c r="I52" s="40">
        <f t="shared" si="12"/>
        <v>1.0248863636363634</v>
      </c>
      <c r="J52" s="40">
        <f t="shared" si="13"/>
        <v>0</v>
      </c>
      <c r="K52" s="17"/>
      <c r="L52" s="17"/>
      <c r="M52" s="39">
        <f t="shared" si="14"/>
        <v>-1639.8181818181815</v>
      </c>
      <c r="N52" s="41">
        <f t="shared" si="15"/>
        <v>0</v>
      </c>
      <c r="O52" s="11" t="s">
        <v>9</v>
      </c>
      <c r="P52" s="15"/>
      <c r="Q52" s="11" t="s">
        <v>18</v>
      </c>
      <c r="R52" s="11"/>
      <c r="S52" s="11"/>
      <c r="T52" s="11"/>
      <c r="U52" s="11"/>
      <c r="V52" s="11"/>
      <c r="W52" s="11"/>
      <c r="X52" s="11"/>
      <c r="Y52" s="11"/>
      <c r="Z52" s="11"/>
      <c r="AA52" s="11"/>
      <c r="AB52" s="11"/>
      <c r="AC52" s="11"/>
      <c r="AD52" s="11"/>
      <c r="AE52" s="11"/>
    </row>
    <row r="53" spans="1:31" s="11" customFormat="1" ht="13.05" hidden="1" x14ac:dyDescent="0.3">
      <c r="A53" s="52" t="s">
        <v>19</v>
      </c>
      <c r="B53" s="52"/>
      <c r="C53" s="13">
        <v>6569.43</v>
      </c>
      <c r="D53" s="38">
        <f t="shared" si="8"/>
        <v>3613.1865000000003</v>
      </c>
      <c r="E53" s="39">
        <f t="shared" si="9"/>
        <v>2956.2435</v>
      </c>
      <c r="F53" s="49">
        <f t="shared" si="10"/>
        <v>0.45</v>
      </c>
      <c r="G53" s="39">
        <f t="shared" si="11"/>
        <v>7454.545454545454</v>
      </c>
      <c r="H53" s="16">
        <v>4100</v>
      </c>
      <c r="I53" s="40">
        <f t="shared" si="12"/>
        <v>1.1347324584546077</v>
      </c>
      <c r="J53" s="40">
        <f t="shared" si="13"/>
        <v>0</v>
      </c>
      <c r="K53" s="14"/>
      <c r="L53" s="14"/>
      <c r="M53" s="39">
        <f t="shared" si="14"/>
        <v>-7454.545454545454</v>
      </c>
      <c r="N53" s="41">
        <f t="shared" si="15"/>
        <v>0</v>
      </c>
      <c r="O53" s="11" t="s">
        <v>11</v>
      </c>
      <c r="P53" s="15"/>
    </row>
    <row r="54" spans="1:31" s="11" customFormat="1" ht="13.05" hidden="1" x14ac:dyDescent="0.3">
      <c r="A54" s="52" t="s">
        <v>20</v>
      </c>
      <c r="B54" s="52"/>
      <c r="C54" s="13">
        <f>H54/0.55</f>
        <v>4750</v>
      </c>
      <c r="D54" s="38">
        <f t="shared" si="8"/>
        <v>2612.5</v>
      </c>
      <c r="E54" s="39">
        <f t="shared" si="9"/>
        <v>2137.5</v>
      </c>
      <c r="F54" s="49">
        <f t="shared" si="10"/>
        <v>0.45</v>
      </c>
      <c r="G54" s="39">
        <f t="shared" si="11"/>
        <v>4750</v>
      </c>
      <c r="H54" s="14">
        <v>2612.5</v>
      </c>
      <c r="I54" s="40">
        <f t="shared" si="12"/>
        <v>1</v>
      </c>
      <c r="J54" s="40">
        <f t="shared" si="13"/>
        <v>0</v>
      </c>
      <c r="K54" s="14"/>
      <c r="L54" s="14"/>
      <c r="M54" s="39">
        <f t="shared" si="14"/>
        <v>-4750</v>
      </c>
      <c r="N54" s="41">
        <f t="shared" si="15"/>
        <v>0</v>
      </c>
      <c r="O54" s="11" t="s">
        <v>21</v>
      </c>
      <c r="P54" s="15"/>
    </row>
    <row r="55" spans="1:31" s="11" customFormat="1" ht="13.05" hidden="1" x14ac:dyDescent="0.3">
      <c r="A55" s="52" t="s">
        <v>22</v>
      </c>
      <c r="B55" s="52"/>
      <c r="C55" s="13">
        <f>H55/0.55</f>
        <v>1181.8181818181818</v>
      </c>
      <c r="D55" s="38">
        <f t="shared" si="8"/>
        <v>650</v>
      </c>
      <c r="E55" s="39">
        <f t="shared" si="9"/>
        <v>531.81818181818176</v>
      </c>
      <c r="F55" s="49">
        <f t="shared" si="10"/>
        <v>0.44999999999999996</v>
      </c>
      <c r="G55" s="39">
        <f t="shared" si="11"/>
        <v>1181.8181818181818</v>
      </c>
      <c r="H55" s="14">
        <v>650</v>
      </c>
      <c r="I55" s="40">
        <f t="shared" si="12"/>
        <v>1</v>
      </c>
      <c r="J55" s="40">
        <f t="shared" si="13"/>
        <v>0</v>
      </c>
      <c r="K55" s="14"/>
      <c r="L55" s="14"/>
      <c r="M55" s="39">
        <f t="shared" si="14"/>
        <v>-1181.8181818181818</v>
      </c>
      <c r="N55" s="41">
        <f t="shared" si="15"/>
        <v>0</v>
      </c>
      <c r="O55" s="11" t="s">
        <v>11</v>
      </c>
      <c r="P55" s="15"/>
    </row>
    <row r="56" spans="1:31" s="11" customFormat="1" ht="13.05" hidden="1" x14ac:dyDescent="0.3">
      <c r="A56" s="53"/>
      <c r="B56" s="53"/>
      <c r="C56" s="13"/>
      <c r="D56" s="38"/>
      <c r="E56" s="39"/>
      <c r="F56" s="49"/>
      <c r="G56" s="39"/>
      <c r="H56" s="18"/>
      <c r="I56" s="40"/>
      <c r="J56" s="40"/>
      <c r="K56" s="17"/>
      <c r="L56" s="17"/>
      <c r="M56" s="39"/>
      <c r="N56" s="41"/>
      <c r="O56" s="12"/>
      <c r="P56" s="19"/>
    </row>
    <row r="57" spans="1:31" ht="13.05" hidden="1" x14ac:dyDescent="0.3">
      <c r="C57" s="20"/>
      <c r="D57" s="33"/>
      <c r="E57" s="27"/>
      <c r="F57" s="50"/>
      <c r="G57" s="27"/>
      <c r="H57" s="21"/>
      <c r="I57" s="31"/>
      <c r="J57" s="31"/>
      <c r="K57" s="20"/>
      <c r="L57" s="20"/>
      <c r="M57" s="27"/>
      <c r="N57" s="27"/>
      <c r="O57" s="5"/>
      <c r="P57" s="2"/>
    </row>
    <row r="58" spans="1:31" s="6" customFormat="1" ht="13.05" hidden="1" x14ac:dyDescent="0.3">
      <c r="A58" s="54"/>
      <c r="B58" s="54"/>
      <c r="C58" s="22">
        <f>SUM(C47:C55)</f>
        <v>1431357.178181818</v>
      </c>
      <c r="D58" s="22">
        <f>SUM(D47:D55)</f>
        <v>787246.44799999997</v>
      </c>
      <c r="E58" s="22">
        <f>SUM(E47:E55)</f>
        <v>644110.73018181813</v>
      </c>
      <c r="F58" s="42">
        <f>E58/C58</f>
        <v>0.45</v>
      </c>
      <c r="G58" s="22">
        <f>SUM(G47:G55)</f>
        <v>1177007.1818181819</v>
      </c>
      <c r="H58" s="22">
        <f>SUM(H47:H55)</f>
        <v>647353.95000000007</v>
      </c>
      <c r="I58" s="43">
        <f>H58/D58</f>
        <v>0.82230151897744741</v>
      </c>
      <c r="J58" s="43">
        <f>K58/C58</f>
        <v>0.82921646538823146</v>
      </c>
      <c r="K58" s="22">
        <f>SUM(K47:K55)</f>
        <v>1186904.9400000002</v>
      </c>
      <c r="L58" s="22"/>
      <c r="M58" s="22">
        <f>SUM(M47:M55)</f>
        <v>-16662.545454545452</v>
      </c>
      <c r="N58" s="22">
        <f>SUM(N47:N55)</f>
        <v>26560.303636363562</v>
      </c>
      <c r="P58" s="7"/>
    </row>
    <row r="59" spans="1:31" ht="13.05" hidden="1" x14ac:dyDescent="0.3">
      <c r="C59" s="20"/>
      <c r="D59" s="27"/>
      <c r="E59" s="27"/>
      <c r="F59" s="50"/>
      <c r="G59" s="27"/>
      <c r="H59" s="20"/>
      <c r="I59" s="31"/>
      <c r="J59" s="31"/>
      <c r="K59" s="20"/>
      <c r="L59" s="20"/>
      <c r="M59" s="27">
        <f>SUM(M58:N58)</f>
        <v>9897.7581818181097</v>
      </c>
      <c r="N59" s="27"/>
      <c r="P59" s="2"/>
    </row>
    <row r="60" spans="1:31" ht="13.05" hidden="1" x14ac:dyDescent="0.3">
      <c r="C60" s="20"/>
      <c r="D60" s="27"/>
      <c r="E60" s="27"/>
      <c r="F60" s="50"/>
      <c r="G60" s="27"/>
      <c r="H60" s="20"/>
      <c r="I60" s="31"/>
      <c r="J60" s="31"/>
      <c r="K60" s="20"/>
      <c r="L60" s="20"/>
      <c r="M60" s="10"/>
      <c r="N60" s="27"/>
      <c r="P60" s="2"/>
    </row>
    <row r="61" spans="1:31" ht="13.05" hidden="1" x14ac:dyDescent="0.3">
      <c r="C61" s="20"/>
      <c r="D61" s="27"/>
      <c r="E61" s="27"/>
      <c r="F61" s="50"/>
      <c r="G61" s="27"/>
      <c r="H61" s="20"/>
      <c r="I61" s="31"/>
      <c r="J61" s="31"/>
      <c r="K61" s="20"/>
      <c r="L61" s="20"/>
      <c r="M61" s="27"/>
      <c r="N61" s="27"/>
      <c r="P61" s="2"/>
    </row>
    <row r="62" spans="1:31" s="4" customFormat="1" ht="13.05" hidden="1" x14ac:dyDescent="0.3">
      <c r="A62" s="53" t="s">
        <v>23</v>
      </c>
      <c r="B62" s="53"/>
      <c r="C62" s="9">
        <v>55782</v>
      </c>
      <c r="D62" s="44">
        <f t="shared" ref="D62:D67" si="16">C62*0.8</f>
        <v>44625.600000000006</v>
      </c>
      <c r="E62" s="45">
        <f t="shared" ref="E62:E67" si="17">C62-D62</f>
        <v>11156.399999999994</v>
      </c>
      <c r="F62" s="49">
        <f t="shared" ref="F62:F68" si="18">E62/C62</f>
        <v>0.1999999999999999</v>
      </c>
      <c r="G62" s="45">
        <f t="shared" ref="G62:G67" si="19">C62*I62</f>
        <v>55782.062499999993</v>
      </c>
      <c r="H62" s="18">
        <v>44625.65</v>
      </c>
      <c r="I62" s="46">
        <f t="shared" ref="I62:I68" si="20">H62/D62</f>
        <v>1.0000011204331145</v>
      </c>
      <c r="J62" s="46">
        <f t="shared" ref="J62:J68" si="21">K62/C62</f>
        <v>5.1836613961492958E-2</v>
      </c>
      <c r="K62" s="17">
        <v>2891.55</v>
      </c>
      <c r="L62" s="17"/>
      <c r="M62" s="45">
        <f t="shared" ref="M62:M67" si="22">IF(K62&lt;G62,K62-G62,0)</f>
        <v>-52890.51249999999</v>
      </c>
      <c r="N62" s="47">
        <f t="shared" ref="N62:N67" si="23">IF(K62&gt;G62,K62-G62,0)</f>
        <v>0</v>
      </c>
      <c r="O62" s="23" t="s">
        <v>10</v>
      </c>
      <c r="P62" s="24">
        <v>43696.714583333334</v>
      </c>
      <c r="Q62" s="23"/>
      <c r="R62" s="23"/>
      <c r="S62" s="23"/>
      <c r="T62" s="23"/>
      <c r="U62" s="23"/>
      <c r="V62" s="23"/>
      <c r="W62" s="23"/>
      <c r="X62" s="23"/>
      <c r="Y62" s="23"/>
      <c r="Z62" s="23"/>
      <c r="AA62" s="23"/>
      <c r="AB62" s="23"/>
      <c r="AC62" s="23"/>
      <c r="AD62" s="23"/>
      <c r="AE62" s="23"/>
    </row>
    <row r="63" spans="1:31" ht="13.05" hidden="1" x14ac:dyDescent="0.3">
      <c r="A63" s="52" t="s">
        <v>24</v>
      </c>
      <c r="C63" s="13">
        <f>H63/0.8</f>
        <v>4283.7249999999995</v>
      </c>
      <c r="D63" s="44">
        <f t="shared" si="16"/>
        <v>3426.9799999999996</v>
      </c>
      <c r="E63" s="45">
        <f t="shared" si="17"/>
        <v>856.74499999999989</v>
      </c>
      <c r="F63" s="49">
        <f t="shared" si="18"/>
        <v>0.2</v>
      </c>
      <c r="G63" s="45">
        <f t="shared" si="19"/>
        <v>4283.7250000000004</v>
      </c>
      <c r="H63" s="14">
        <v>3426.98</v>
      </c>
      <c r="I63" s="46">
        <f t="shared" si="20"/>
        <v>1.0000000000000002</v>
      </c>
      <c r="J63" s="46">
        <f t="shared" si="21"/>
        <v>0</v>
      </c>
      <c r="M63" s="45">
        <f t="shared" si="22"/>
        <v>-4283.7250000000004</v>
      </c>
      <c r="N63" s="47">
        <f t="shared" si="23"/>
        <v>0</v>
      </c>
      <c r="O63" s="23" t="s">
        <v>10</v>
      </c>
      <c r="P63" s="24"/>
      <c r="Q63" s="23"/>
      <c r="R63" s="23"/>
      <c r="S63" s="23"/>
      <c r="T63" s="23"/>
      <c r="U63" s="23"/>
      <c r="V63" s="23"/>
      <c r="W63" s="23"/>
      <c r="X63" s="23"/>
      <c r="Y63" s="23"/>
      <c r="Z63" s="23"/>
      <c r="AA63" s="23"/>
      <c r="AB63" s="23"/>
      <c r="AC63" s="23"/>
      <c r="AD63" s="23"/>
      <c r="AE63" s="23"/>
    </row>
    <row r="64" spans="1:31" s="25" customFormat="1" ht="13.05" hidden="1" x14ac:dyDescent="0.3">
      <c r="A64" s="53" t="s">
        <v>25</v>
      </c>
      <c r="B64" s="53"/>
      <c r="C64" s="13">
        <f>H64/0.8</f>
        <v>7265.0625</v>
      </c>
      <c r="D64" s="44">
        <f t="shared" si="16"/>
        <v>5812.05</v>
      </c>
      <c r="E64" s="45">
        <f t="shared" si="17"/>
        <v>1453.0124999999998</v>
      </c>
      <c r="F64" s="49">
        <f t="shared" si="18"/>
        <v>0.19999999999999998</v>
      </c>
      <c r="G64" s="45">
        <f t="shared" si="19"/>
        <v>7265.0625</v>
      </c>
      <c r="H64" s="14">
        <v>5812.05</v>
      </c>
      <c r="I64" s="46">
        <f t="shared" si="20"/>
        <v>1</v>
      </c>
      <c r="J64" s="46">
        <f t="shared" si="21"/>
        <v>0.96854225273354499</v>
      </c>
      <c r="K64" s="14">
        <v>7036.52</v>
      </c>
      <c r="L64" s="14"/>
      <c r="M64" s="45">
        <f t="shared" si="22"/>
        <v>-228.54249999999956</v>
      </c>
      <c r="N64" s="47">
        <f t="shared" si="23"/>
        <v>0</v>
      </c>
      <c r="O64" s="23" t="s">
        <v>11</v>
      </c>
      <c r="P64" s="24"/>
      <c r="Q64" s="23"/>
      <c r="R64" s="23"/>
      <c r="S64" s="23"/>
      <c r="T64" s="23"/>
      <c r="U64" s="23"/>
      <c r="V64" s="23"/>
      <c r="W64" s="23"/>
      <c r="X64" s="23"/>
      <c r="Y64" s="23"/>
      <c r="Z64" s="23"/>
      <c r="AA64" s="23"/>
      <c r="AB64" s="23"/>
      <c r="AC64" s="23"/>
      <c r="AD64" s="23"/>
      <c r="AE64" s="23"/>
    </row>
    <row r="65" spans="1:31" s="23" customFormat="1" ht="13.05" hidden="1" x14ac:dyDescent="0.3">
      <c r="A65" s="52" t="s">
        <v>26</v>
      </c>
      <c r="B65" s="52"/>
      <c r="C65" s="13">
        <f>H65/0.8</f>
        <v>338.75</v>
      </c>
      <c r="D65" s="44">
        <f t="shared" si="16"/>
        <v>271</v>
      </c>
      <c r="E65" s="45">
        <f t="shared" si="17"/>
        <v>67.75</v>
      </c>
      <c r="F65" s="49">
        <f t="shared" si="18"/>
        <v>0.2</v>
      </c>
      <c r="G65" s="45">
        <f t="shared" si="19"/>
        <v>338.75</v>
      </c>
      <c r="H65" s="13">
        <v>271</v>
      </c>
      <c r="I65" s="46">
        <f t="shared" si="20"/>
        <v>1</v>
      </c>
      <c r="J65" s="46">
        <f t="shared" si="21"/>
        <v>0</v>
      </c>
      <c r="K65" s="13"/>
      <c r="L65" s="13"/>
      <c r="M65" s="45">
        <f t="shared" si="22"/>
        <v>-338.75</v>
      </c>
      <c r="N65" s="47">
        <f t="shared" si="23"/>
        <v>0</v>
      </c>
      <c r="O65" s="23" t="s">
        <v>8</v>
      </c>
      <c r="P65" s="24">
        <v>43405.361111111109</v>
      </c>
      <c r="Q65" s="23" t="s">
        <v>27</v>
      </c>
    </row>
    <row r="66" spans="1:31" ht="13.05" hidden="1" x14ac:dyDescent="0.3">
      <c r="A66" s="52" t="s">
        <v>28</v>
      </c>
      <c r="C66" s="13">
        <f>H66/0.8</f>
        <v>25268.487499999999</v>
      </c>
      <c r="D66" s="44">
        <f t="shared" si="16"/>
        <v>20214.79</v>
      </c>
      <c r="E66" s="45">
        <f t="shared" si="17"/>
        <v>5053.6974999999984</v>
      </c>
      <c r="F66" s="49">
        <f t="shared" si="18"/>
        <v>0.19999999999999996</v>
      </c>
      <c r="G66" s="45">
        <f t="shared" si="19"/>
        <v>25268.487499999999</v>
      </c>
      <c r="H66" s="14">
        <v>20214.79</v>
      </c>
      <c r="I66" s="46">
        <f t="shared" si="20"/>
        <v>1</v>
      </c>
      <c r="J66" s="46">
        <f t="shared" si="21"/>
        <v>0</v>
      </c>
      <c r="M66" s="45">
        <f t="shared" si="22"/>
        <v>-25268.487499999999</v>
      </c>
      <c r="N66" s="47">
        <f t="shared" si="23"/>
        <v>0</v>
      </c>
      <c r="O66" s="23" t="s">
        <v>10</v>
      </c>
      <c r="P66" s="24"/>
      <c r="Q66" s="23"/>
      <c r="R66" s="23"/>
      <c r="S66" s="23"/>
      <c r="T66" s="23"/>
      <c r="U66" s="23"/>
      <c r="V66" s="23"/>
      <c r="W66" s="23"/>
      <c r="X66" s="23"/>
      <c r="Y66" s="23"/>
      <c r="Z66" s="23"/>
      <c r="AA66" s="23"/>
      <c r="AB66" s="23"/>
      <c r="AC66" s="23"/>
      <c r="AD66" s="23"/>
      <c r="AE66" s="23"/>
    </row>
    <row r="67" spans="1:31" s="23" customFormat="1" ht="13.05" hidden="1" x14ac:dyDescent="0.3">
      <c r="A67" s="52" t="s">
        <v>29</v>
      </c>
      <c r="B67" s="52"/>
      <c r="C67" s="13">
        <f>H67/0.8</f>
        <v>9694.5375000000004</v>
      </c>
      <c r="D67" s="44">
        <f t="shared" si="16"/>
        <v>7755.630000000001</v>
      </c>
      <c r="E67" s="45">
        <f t="shared" si="17"/>
        <v>1938.9074999999993</v>
      </c>
      <c r="F67" s="49">
        <f t="shared" si="18"/>
        <v>0.19999999999999993</v>
      </c>
      <c r="G67" s="45">
        <f t="shared" si="19"/>
        <v>9694.5374999999985</v>
      </c>
      <c r="H67" s="14">
        <v>7755.63</v>
      </c>
      <c r="I67" s="46">
        <f t="shared" si="20"/>
        <v>0.99999999999999989</v>
      </c>
      <c r="J67" s="46">
        <f t="shared" si="21"/>
        <v>0</v>
      </c>
      <c r="K67" s="17"/>
      <c r="L67" s="17"/>
      <c r="M67" s="45">
        <f t="shared" si="22"/>
        <v>-9694.5374999999985</v>
      </c>
      <c r="N67" s="47">
        <f t="shared" si="23"/>
        <v>0</v>
      </c>
      <c r="O67" s="23" t="s">
        <v>10</v>
      </c>
      <c r="P67" s="24"/>
      <c r="Q67" s="23" t="s">
        <v>30</v>
      </c>
    </row>
    <row r="68" spans="1:31" s="6" customFormat="1" ht="13.05" hidden="1" x14ac:dyDescent="0.3">
      <c r="A68" s="54"/>
      <c r="B68" s="54"/>
      <c r="C68" s="22">
        <f>SUM(C62:C67)</f>
        <v>102632.56250000001</v>
      </c>
      <c r="D68" s="8">
        <f>SUM(D62:D67)</f>
        <v>82106.050000000017</v>
      </c>
      <c r="E68" s="8">
        <f>SUM(E63:E67)</f>
        <v>9370.1124999999975</v>
      </c>
      <c r="F68" s="42">
        <f t="shared" si="18"/>
        <v>9.1297657115401318E-2</v>
      </c>
      <c r="G68" s="8">
        <f>SUM(G63:G67)</f>
        <v>46850.5625</v>
      </c>
      <c r="H68" s="22">
        <f>SUM(H62:H67)</f>
        <v>82106.100000000006</v>
      </c>
      <c r="I68" s="43">
        <f t="shared" si="20"/>
        <v>1.0000006089685229</v>
      </c>
      <c r="J68" s="43">
        <f t="shared" si="21"/>
        <v>9.673411399038194E-2</v>
      </c>
      <c r="K68" s="22">
        <f>SUM(K62:K67)</f>
        <v>9928.07</v>
      </c>
      <c r="L68" s="22"/>
      <c r="M68" s="22">
        <f>SUM(M62:M67)</f>
        <v>-92704.554999999993</v>
      </c>
      <c r="N68" s="22">
        <f>SUM(N62:N67)</f>
        <v>0</v>
      </c>
      <c r="P68" s="7"/>
    </row>
    <row r="69" spans="1:31" ht="13.05" hidden="1" x14ac:dyDescent="0.3">
      <c r="C69" s="20"/>
      <c r="D69" s="26"/>
      <c r="E69" s="26"/>
      <c r="F69" s="50"/>
      <c r="G69" s="26"/>
      <c r="H69" s="20"/>
      <c r="I69" s="31"/>
      <c r="J69" s="31"/>
      <c r="K69" s="20"/>
      <c r="L69" s="20"/>
      <c r="M69" s="27">
        <f>SUM(M68:N68)</f>
        <v>-92704.554999999993</v>
      </c>
      <c r="N69" s="27"/>
      <c r="P69" s="2"/>
    </row>
    <row r="70" spans="1:31" ht="13.05" hidden="1" x14ac:dyDescent="0.3">
      <c r="C70" s="9"/>
      <c r="D70" s="36"/>
      <c r="E70" s="36"/>
      <c r="F70" s="51"/>
      <c r="G70" s="36"/>
      <c r="H70" s="9"/>
      <c r="I70" s="36"/>
      <c r="J70" s="36"/>
      <c r="K70" s="37"/>
      <c r="L70" s="37"/>
      <c r="N70" s="27"/>
    </row>
    <row r="71" spans="1:31" ht="13.05" hidden="1" x14ac:dyDescent="0.3">
      <c r="C71" s="9"/>
      <c r="D71" s="36"/>
      <c r="E71" s="36"/>
      <c r="F71" s="51"/>
      <c r="G71" s="36"/>
      <c r="H71" s="9"/>
      <c r="I71" s="36"/>
      <c r="J71" s="36"/>
      <c r="K71" s="37"/>
      <c r="L71" s="37"/>
      <c r="N71" s="27"/>
    </row>
    <row r="72" spans="1:31" ht="13.05" hidden="1" x14ac:dyDescent="0.3">
      <c r="C72" s="9"/>
      <c r="D72" s="36"/>
      <c r="E72" s="36"/>
      <c r="F72" s="51"/>
      <c r="G72" s="36"/>
      <c r="H72" s="9"/>
      <c r="I72" s="36"/>
      <c r="J72" s="36"/>
      <c r="K72" s="37"/>
      <c r="L72" s="37"/>
      <c r="N72" s="27"/>
    </row>
    <row r="73" spans="1:31" x14ac:dyDescent="0.3">
      <c r="C73" s="9"/>
      <c r="D73" s="36"/>
      <c r="E73" s="36"/>
      <c r="F73" s="51"/>
      <c r="G73" s="36"/>
      <c r="H73" s="9"/>
      <c r="I73" s="36"/>
      <c r="J73" s="36"/>
      <c r="K73" s="37"/>
      <c r="L73" s="37"/>
      <c r="N73" s="27"/>
    </row>
    <row r="74" spans="1:31" x14ac:dyDescent="0.3">
      <c r="C74" s="9"/>
      <c r="D74" s="36"/>
      <c r="E74" s="36"/>
      <c r="F74" s="51"/>
      <c r="G74" s="36"/>
      <c r="H74" s="9"/>
      <c r="I74" s="36"/>
      <c r="J74" s="36"/>
      <c r="K74" s="37"/>
      <c r="L74" s="37"/>
      <c r="N74" s="27"/>
    </row>
    <row r="75" spans="1:31" x14ac:dyDescent="0.3">
      <c r="C75" s="9"/>
      <c r="D75" s="36"/>
      <c r="E75" s="36"/>
      <c r="F75" s="51"/>
      <c r="G75" s="36"/>
      <c r="H75" s="9"/>
      <c r="I75" s="36"/>
      <c r="J75" s="36"/>
      <c r="K75" s="37"/>
      <c r="L75" s="37"/>
      <c r="N75" s="27"/>
    </row>
    <row r="76" spans="1:31" x14ac:dyDescent="0.3">
      <c r="C76" s="9"/>
      <c r="D76" s="36"/>
      <c r="E76" s="36"/>
      <c r="F76" s="51"/>
      <c r="G76" s="36"/>
      <c r="H76" s="9"/>
      <c r="I76" s="36"/>
      <c r="J76" s="36"/>
      <c r="K76" s="37"/>
      <c r="L76" s="37"/>
      <c r="N76" s="27"/>
    </row>
    <row r="77" spans="1:31" x14ac:dyDescent="0.3">
      <c r="C77" s="9"/>
      <c r="D77" s="36"/>
      <c r="E77" s="36"/>
      <c r="F77" s="51"/>
      <c r="G77" s="36"/>
      <c r="H77" s="9"/>
      <c r="I77" s="36"/>
      <c r="J77" s="36"/>
      <c r="K77" s="37"/>
      <c r="L77" s="37"/>
      <c r="N77" s="27"/>
    </row>
    <row r="78" spans="1:31" x14ac:dyDescent="0.3">
      <c r="C78" s="9"/>
      <c r="D78" s="36"/>
      <c r="E78" s="36"/>
      <c r="F78" s="51"/>
      <c r="G78" s="36"/>
      <c r="H78" s="9"/>
      <c r="I78" s="36"/>
      <c r="J78" s="36"/>
      <c r="K78" s="37"/>
      <c r="L78" s="37"/>
      <c r="N78" s="27"/>
    </row>
    <row r="79" spans="1:31" x14ac:dyDescent="0.3">
      <c r="C79" s="9"/>
      <c r="D79" s="36"/>
      <c r="E79" s="36"/>
      <c r="F79" s="51"/>
      <c r="G79" s="36"/>
      <c r="H79" s="9"/>
      <c r="I79" s="36"/>
      <c r="J79" s="36"/>
      <c r="K79" s="37"/>
      <c r="L79" s="37"/>
      <c r="N79" s="27"/>
    </row>
    <row r="80" spans="1:31" x14ac:dyDescent="0.3">
      <c r="C80" s="9"/>
      <c r="D80" s="36"/>
      <c r="E80" s="36"/>
      <c r="F80" s="51"/>
      <c r="G80" s="36"/>
      <c r="H80" s="9"/>
      <c r="I80" s="36"/>
      <c r="J80" s="36"/>
      <c r="K80" s="37"/>
      <c r="L80" s="37"/>
      <c r="N80" s="27"/>
    </row>
    <row r="81" spans="3:14" x14ac:dyDescent="0.3">
      <c r="C81" s="9"/>
      <c r="D81" s="36"/>
      <c r="E81" s="36"/>
      <c r="F81" s="51"/>
      <c r="G81" s="36"/>
      <c r="H81" s="9"/>
      <c r="I81" s="36"/>
      <c r="J81" s="36"/>
      <c r="K81" s="37"/>
      <c r="L81" s="37"/>
      <c r="N81" s="27"/>
    </row>
    <row r="82" spans="3:14" x14ac:dyDescent="0.3">
      <c r="C82" s="9"/>
      <c r="D82" s="36"/>
      <c r="E82" s="36"/>
      <c r="F82" s="51"/>
      <c r="G82" s="36"/>
      <c r="H82" s="9"/>
      <c r="I82" s="36"/>
      <c r="J82" s="36"/>
      <c r="K82" s="37"/>
      <c r="L82" s="37"/>
      <c r="N82" s="27"/>
    </row>
    <row r="83" spans="3:14" x14ac:dyDescent="0.3">
      <c r="C83" s="9"/>
      <c r="D83" s="36"/>
      <c r="E83" s="36"/>
      <c r="F83" s="51"/>
      <c r="G83" s="36"/>
      <c r="H83" s="9"/>
      <c r="I83" s="36"/>
      <c r="J83" s="36"/>
      <c r="K83" s="37"/>
      <c r="L83" s="37"/>
      <c r="N83" s="27"/>
    </row>
    <row r="84" spans="3:14" x14ac:dyDescent="0.3">
      <c r="C84" s="9"/>
      <c r="D84" s="36"/>
      <c r="E84" s="36"/>
      <c r="F84" s="51"/>
      <c r="G84" s="36"/>
      <c r="H84" s="9"/>
      <c r="I84" s="36"/>
      <c r="J84" s="36"/>
      <c r="K84" s="37"/>
      <c r="L84" s="37"/>
      <c r="N84" s="27"/>
    </row>
    <row r="85" spans="3:14" x14ac:dyDescent="0.3">
      <c r="C85" s="9"/>
      <c r="D85" s="36"/>
      <c r="E85" s="36"/>
      <c r="F85" s="51"/>
      <c r="G85" s="36"/>
      <c r="H85" s="9"/>
      <c r="I85" s="36"/>
      <c r="J85" s="36"/>
      <c r="K85" s="37"/>
      <c r="L85" s="37"/>
      <c r="N85" s="27"/>
    </row>
    <row r="86" spans="3:14" x14ac:dyDescent="0.3">
      <c r="C86" s="9"/>
      <c r="D86" s="36"/>
      <c r="E86" s="36"/>
      <c r="F86" s="51"/>
      <c r="G86" s="36"/>
      <c r="H86" s="9"/>
      <c r="I86" s="36"/>
      <c r="J86" s="36"/>
      <c r="K86" s="37"/>
      <c r="L86" s="37"/>
      <c r="N86" s="27"/>
    </row>
    <row r="87" spans="3:14" x14ac:dyDescent="0.3">
      <c r="C87" s="9"/>
      <c r="D87" s="36"/>
      <c r="E87" s="36"/>
      <c r="F87" s="51"/>
      <c r="G87" s="36"/>
      <c r="H87" s="9"/>
      <c r="I87" s="36"/>
      <c r="J87" s="36"/>
      <c r="K87" s="37"/>
      <c r="L87" s="37"/>
      <c r="N87" s="27"/>
    </row>
    <row r="88" spans="3:14" x14ac:dyDescent="0.3">
      <c r="C88" s="9"/>
      <c r="D88" s="36"/>
      <c r="E88" s="36"/>
      <c r="F88" s="51"/>
      <c r="G88" s="36"/>
      <c r="H88" s="9"/>
      <c r="I88" s="36"/>
      <c r="J88" s="36"/>
      <c r="K88" s="37"/>
      <c r="L88" s="37"/>
      <c r="N88" s="27"/>
    </row>
    <row r="89" spans="3:14" x14ac:dyDescent="0.3">
      <c r="C89" s="9"/>
      <c r="D89" s="36"/>
      <c r="E89" s="36"/>
      <c r="F89" s="51"/>
      <c r="G89" s="36"/>
      <c r="H89" s="9"/>
      <c r="I89" s="36"/>
      <c r="J89" s="36"/>
      <c r="K89" s="37"/>
      <c r="L89" s="37"/>
      <c r="N89" s="27"/>
    </row>
  </sheetData>
  <conditionalFormatting sqref="A2:A36">
    <cfRule type="duplicateValues" dxfId="23" priority="3"/>
  </conditionalFormatting>
  <conditionalFormatting sqref="B15:B37">
    <cfRule type="duplicateValues" dxfId="22" priority="1"/>
  </conditionalFormatting>
  <conditionalFormatting sqref="H2:H37">
    <cfRule type="duplicateValues" dxfId="21" priority="4"/>
  </conditionalFormatting>
  <conditionalFormatting sqref="I1:J1048576">
    <cfRule type="cellIs" dxfId="20" priority="2" operator="greaterThan">
      <formula>0.98</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Tips</vt:lpstr>
      <vt:lpstr>Sample</vt:lpstr>
      <vt:lpstr>Jan 2024 </vt:lpstr>
      <vt:lpstr>Feb 2024</vt:lpstr>
      <vt:lpstr>Mar 2024</vt:lpstr>
      <vt:lpstr>April 2024</vt:lpstr>
      <vt:lpstr>May 2024</vt:lpstr>
      <vt:lpstr>June 2024</vt:lpstr>
      <vt:lpstr>July 2024</vt:lpstr>
      <vt:lpstr>Aug 2024</vt:lpstr>
      <vt:lpstr>Sept 2024</vt:lpstr>
      <vt:lpstr>Oct 2024</vt:lpstr>
      <vt:lpstr>Nov 2024</vt:lpstr>
      <vt:lpstr>Dec 2024</vt:lpstr>
      <vt:lpstr>Tips!Print_Area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dc:creator>
  <cp:lastModifiedBy>Ember Davis</cp:lastModifiedBy>
  <dcterms:created xsi:type="dcterms:W3CDTF">2020-04-27T09:34:31Z</dcterms:created>
  <dcterms:modified xsi:type="dcterms:W3CDTF">2024-01-15T22:36:34Z</dcterms:modified>
</cp:coreProperties>
</file>